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815"/>
  <workbookPr/>
  <mc:AlternateContent xmlns:mc="http://schemas.openxmlformats.org/markup-compatibility/2006">
    <mc:Choice Requires="x15">
      <x15ac:absPath xmlns:x15ac="http://schemas.microsoft.com/office/spreadsheetml/2010/11/ac" url="/Users/robertkestel/Desktop/"/>
    </mc:Choice>
  </mc:AlternateContent>
  <bookViews>
    <workbookView xWindow="0" yWindow="440" windowWidth="20520" windowHeight="11000"/>
  </bookViews>
  <sheets>
    <sheet name="Deckblatt" sheetId="1" r:id="rId1"/>
    <sheet name="Detailblatt I" sheetId="2" r:id="rId2"/>
    <sheet name="Detailblatt II" sheetId="5" r:id="rId3"/>
    <sheet name="Finanzen" sheetId="12" r:id="rId4"/>
    <sheet name="Hochschulpolitik" sheetId="6" r:id="rId5"/>
    <sheet name="Internationales" sheetId="13" r:id="rId6"/>
    <sheet name="Kultur" sheetId="3" r:id="rId7"/>
    <sheet name="Öffentlichkeitsarbeit" sheetId="8" r:id="rId8"/>
    <sheet name="Qualitätsmanagement" sheetId="14" r:id="rId9"/>
    <sheet name="Soziales" sheetId="7" r:id="rId10"/>
    <sheet name="Sport" sheetId="10" r:id="rId11"/>
    <sheet name="Studium" sheetId="9" r:id="rId12"/>
    <sheet name="Verwaltung" sheetId="11" r:id="rId13"/>
    <sheet name="Tabelle1" sheetId="15" r:id="rId1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2" l="1"/>
  <c r="L34" i="2"/>
  <c r="L35" i="2"/>
  <c r="L36" i="2"/>
  <c r="L37" i="2"/>
  <c r="L38" i="2"/>
  <c r="L39" i="2"/>
  <c r="L40" i="2"/>
  <c r="N6" i="5"/>
  <c r="L43" i="2"/>
  <c r="N12" i="5"/>
  <c r="L44" i="2"/>
  <c r="G5" i="12"/>
  <c r="L14" i="2"/>
  <c r="G7" i="6"/>
  <c r="L15" i="2"/>
  <c r="G5" i="13"/>
  <c r="L16" i="2"/>
  <c r="G8" i="3"/>
  <c r="L17" i="2"/>
  <c r="G7" i="8"/>
  <c r="L18" i="2"/>
  <c r="G4" i="14"/>
  <c r="L19" i="2"/>
  <c r="G5" i="7"/>
  <c r="L20" i="2"/>
  <c r="G9" i="10"/>
  <c r="L21" i="2"/>
  <c r="G6" i="9"/>
  <c r="L22" i="2"/>
  <c r="G12" i="11"/>
  <c r="L23" i="2"/>
  <c r="L47" i="2"/>
  <c r="J4" i="1"/>
  <c r="N18" i="5"/>
  <c r="J5" i="1"/>
  <c r="J6" i="1"/>
  <c r="K14" i="5"/>
  <c r="K15" i="5"/>
  <c r="K16" i="5"/>
  <c r="K18" i="5"/>
  <c r="K6" i="5"/>
  <c r="I43" i="2"/>
  <c r="K12" i="5"/>
  <c r="I44" i="2"/>
  <c r="D5" i="12"/>
  <c r="I14" i="2"/>
  <c r="D7" i="6"/>
  <c r="I15" i="2"/>
  <c r="D5" i="13"/>
  <c r="I16" i="2"/>
  <c r="D8" i="3"/>
  <c r="I17" i="2"/>
  <c r="D7" i="8"/>
  <c r="I18" i="2"/>
  <c r="D4" i="14"/>
  <c r="I19" i="2"/>
  <c r="D5" i="7"/>
  <c r="I20" i="2"/>
  <c r="D9" i="10"/>
  <c r="I21" i="2"/>
  <c r="D6" i="9"/>
  <c r="I22" i="2"/>
  <c r="D12" i="11"/>
  <c r="I23" i="2"/>
  <c r="I47" i="2"/>
  <c r="K22" i="5"/>
  <c r="J7" i="1"/>
  <c r="J8" i="1"/>
  <c r="G4" i="1"/>
  <c r="G5" i="1"/>
  <c r="G6" i="1"/>
  <c r="G7" i="1"/>
  <c r="C6" i="9"/>
  <c r="E3" i="9"/>
  <c r="E4" i="9"/>
  <c r="E5" i="9"/>
  <c r="E6" i="9"/>
  <c r="F6" i="9"/>
  <c r="H3" i="9"/>
  <c r="H4" i="9"/>
  <c r="H5" i="9"/>
  <c r="H6" i="9"/>
  <c r="H8" i="10"/>
  <c r="E8" i="10"/>
  <c r="H7" i="10"/>
  <c r="E7" i="10"/>
  <c r="E9" i="11"/>
  <c r="H9" i="11"/>
  <c r="H10" i="11"/>
  <c r="E10" i="11"/>
  <c r="I6" i="1"/>
  <c r="K6" i="1"/>
  <c r="F6" i="1"/>
  <c r="H6" i="1"/>
  <c r="E3" i="14"/>
  <c r="H3" i="14"/>
  <c r="E5" i="6"/>
  <c r="H5" i="6"/>
  <c r="M12" i="5"/>
  <c r="J12" i="5"/>
  <c r="F7" i="1"/>
  <c r="I7" i="1"/>
  <c r="M23" i="5"/>
  <c r="J23" i="5"/>
  <c r="J3" i="1"/>
  <c r="L15" i="5"/>
  <c r="L14" i="5"/>
  <c r="K44" i="2"/>
  <c r="H44" i="2"/>
  <c r="O10" i="5"/>
  <c r="L10" i="5"/>
  <c r="O9" i="5"/>
  <c r="M6" i="5"/>
  <c r="K43" i="2"/>
  <c r="J6" i="5"/>
  <c r="H43" i="2"/>
  <c r="O4" i="5"/>
  <c r="L4" i="5"/>
  <c r="O3" i="5"/>
  <c r="L3" i="5"/>
  <c r="O21" i="5"/>
  <c r="L21" i="5"/>
  <c r="O20" i="5"/>
  <c r="L20" i="5"/>
  <c r="M18" i="5"/>
  <c r="I5" i="1"/>
  <c r="J18" i="5"/>
  <c r="F5" i="1"/>
  <c r="O16" i="5"/>
  <c r="O15" i="5"/>
  <c r="O14" i="5"/>
  <c r="L12" i="5"/>
  <c r="O12" i="5"/>
  <c r="K5" i="1"/>
  <c r="H47" i="2"/>
  <c r="F4" i="1"/>
  <c r="F8" i="1"/>
  <c r="L6" i="5"/>
  <c r="O18" i="5"/>
  <c r="H5" i="1"/>
  <c r="O6" i="5"/>
  <c r="L16" i="5"/>
  <c r="L18" i="5"/>
  <c r="K47" i="2"/>
  <c r="I4" i="1"/>
  <c r="I8" i="1"/>
  <c r="E4" i="10"/>
  <c r="H4" i="10"/>
  <c r="M43" i="2"/>
  <c r="M44" i="2"/>
  <c r="M45" i="2"/>
  <c r="M42" i="2"/>
  <c r="M28" i="2"/>
  <c r="M29" i="2"/>
  <c r="M27" i="2"/>
  <c r="M24" i="2"/>
  <c r="M25" i="2"/>
  <c r="M6" i="2"/>
  <c r="M7" i="2"/>
  <c r="M5" i="2"/>
  <c r="J25" i="2"/>
  <c r="M21" i="2"/>
  <c r="M19" i="2"/>
  <c r="F4" i="14"/>
  <c r="J19" i="2"/>
  <c r="C4" i="14"/>
  <c r="H4" i="14"/>
  <c r="E4" i="14"/>
  <c r="M17" i="2"/>
  <c r="F8" i="3"/>
  <c r="J17" i="2"/>
  <c r="C8" i="3"/>
  <c r="H7" i="3"/>
  <c r="E7" i="3"/>
  <c r="H6" i="3"/>
  <c r="E6" i="3"/>
  <c r="H5" i="3"/>
  <c r="E5" i="3"/>
  <c r="H4" i="3"/>
  <c r="E4" i="3"/>
  <c r="H3" i="3"/>
  <c r="E3" i="3"/>
  <c r="M20" i="2"/>
  <c r="F5" i="7"/>
  <c r="J20" i="2"/>
  <c r="C5" i="7"/>
  <c r="H4" i="7"/>
  <c r="E4" i="7"/>
  <c r="H3" i="7"/>
  <c r="E3" i="7"/>
  <c r="M15" i="2"/>
  <c r="F7" i="6"/>
  <c r="J15" i="2"/>
  <c r="C7" i="6"/>
  <c r="H6" i="6"/>
  <c r="E6" i="6"/>
  <c r="H4" i="6"/>
  <c r="E4" i="6"/>
  <c r="H3" i="6"/>
  <c r="E3" i="6"/>
  <c r="M18" i="2"/>
  <c r="F7" i="8"/>
  <c r="J18" i="2"/>
  <c r="C7" i="8"/>
  <c r="H6" i="8"/>
  <c r="E6" i="8"/>
  <c r="H5" i="8"/>
  <c r="E5" i="8"/>
  <c r="H4" i="8"/>
  <c r="E4" i="8"/>
  <c r="H3" i="8"/>
  <c r="E3" i="8"/>
  <c r="M22" i="2"/>
  <c r="F9" i="10"/>
  <c r="J21" i="2"/>
  <c r="C9" i="10"/>
  <c r="H6" i="10"/>
  <c r="E6" i="10"/>
  <c r="H5" i="10"/>
  <c r="E5" i="10"/>
  <c r="H3" i="10"/>
  <c r="E3" i="10"/>
  <c r="M16" i="2"/>
  <c r="F5" i="13"/>
  <c r="J16" i="2"/>
  <c r="C5" i="13"/>
  <c r="H4" i="13"/>
  <c r="E4" i="13"/>
  <c r="H3" i="13"/>
  <c r="E3" i="13"/>
  <c r="E5" i="13"/>
  <c r="M14" i="2"/>
  <c r="F5" i="12"/>
  <c r="C5" i="12"/>
  <c r="H4" i="12"/>
  <c r="E4" i="12"/>
  <c r="H3" i="12"/>
  <c r="E3" i="12"/>
  <c r="J22" i="2"/>
  <c r="E9" i="10"/>
  <c r="H9" i="10"/>
  <c r="H5" i="7"/>
  <c r="E5" i="7"/>
  <c r="E8" i="3"/>
  <c r="H8" i="3"/>
  <c r="E7" i="8"/>
  <c r="H7" i="8"/>
  <c r="H5" i="13"/>
  <c r="E5" i="12"/>
  <c r="H5" i="12"/>
  <c r="H7" i="6"/>
  <c r="E7" i="6"/>
  <c r="M23" i="2"/>
  <c r="F12" i="11"/>
  <c r="J23" i="2"/>
  <c r="C12" i="11"/>
  <c r="H11" i="11"/>
  <c r="E11" i="11"/>
  <c r="H8" i="11"/>
  <c r="E8" i="11"/>
  <c r="H7" i="11"/>
  <c r="E7" i="11"/>
  <c r="H6" i="11"/>
  <c r="E6" i="11"/>
  <c r="H5" i="11"/>
  <c r="E5" i="11"/>
  <c r="H4" i="11"/>
  <c r="E4" i="11"/>
  <c r="H3" i="11"/>
  <c r="E3" i="11"/>
  <c r="K4" i="1"/>
  <c r="H12" i="11"/>
  <c r="E12" i="11"/>
  <c r="J40" i="2"/>
  <c r="J36" i="2"/>
  <c r="M12" i="2"/>
  <c r="J12" i="2"/>
  <c r="M11" i="2"/>
  <c r="M10" i="2"/>
  <c r="M9" i="2"/>
  <c r="M8" i="2"/>
  <c r="H4" i="1"/>
  <c r="M34" i="2"/>
  <c r="M37" i="2"/>
  <c r="M33" i="2"/>
  <c r="M35" i="2"/>
  <c r="M38" i="2"/>
  <c r="M39" i="2"/>
  <c r="M36" i="2"/>
  <c r="M40" i="2"/>
  <c r="J34" i="2"/>
  <c r="J38" i="2"/>
  <c r="J42" i="2"/>
  <c r="J33" i="2"/>
  <c r="J35" i="2"/>
  <c r="J37" i="2"/>
  <c r="J39" i="2"/>
  <c r="J28" i="2"/>
  <c r="J14" i="2"/>
  <c r="J10" i="2"/>
  <c r="J11" i="2"/>
  <c r="J43" i="2"/>
  <c r="J44" i="2"/>
  <c r="J45" i="2"/>
  <c r="J29" i="2"/>
  <c r="J6" i="2"/>
  <c r="J8" i="2"/>
  <c r="J27" i="2"/>
  <c r="J9" i="2"/>
  <c r="J5" i="2"/>
  <c r="J7" i="2"/>
  <c r="H7" i="1"/>
  <c r="H8" i="1"/>
  <c r="O22" i="5"/>
  <c r="N23" i="5"/>
  <c r="O23" i="5"/>
  <c r="L22" i="5"/>
  <c r="L23" i="5"/>
  <c r="K23" i="5"/>
  <c r="K7" i="1"/>
  <c r="K8" i="1"/>
  <c r="M47" i="2"/>
  <c r="J47" i="2"/>
  <c r="G8" i="1"/>
</calcChain>
</file>

<file path=xl/sharedStrings.xml><?xml version="1.0" encoding="utf-8"?>
<sst xmlns="http://schemas.openxmlformats.org/spreadsheetml/2006/main" count="229" uniqueCount="127">
  <si>
    <t>IST - Einnahmen</t>
  </si>
  <si>
    <t>PLAN Einnahmen</t>
  </si>
  <si>
    <t>Saldo Einnahmen</t>
  </si>
  <si>
    <t>IST - Ausgaben</t>
  </si>
  <si>
    <t>PLAN Ausgaben</t>
  </si>
  <si>
    <t>Saldo Ausgaben</t>
  </si>
  <si>
    <t>Selbstverwaltung der Studentinnen- und Studentenschaft HTW Dresden</t>
  </si>
  <si>
    <t>Studentinnen- und Studentenrat</t>
  </si>
  <si>
    <t>Allgemein</t>
  </si>
  <si>
    <t>Aufwandsentschädigungen</t>
  </si>
  <si>
    <t>Büro- und Verbrauchsmaterialien</t>
  </si>
  <si>
    <t>Rechts- und Beratungskosten</t>
  </si>
  <si>
    <t>Ersatz- und Neuanschaffung</t>
  </si>
  <si>
    <t>Sprecherinnen und Sprecher</t>
  </si>
  <si>
    <t>Referat Finanzen</t>
  </si>
  <si>
    <t>Referat Hochschulpolitik</t>
  </si>
  <si>
    <t>Referat Internationales</t>
  </si>
  <si>
    <t>Referat Kultur</t>
  </si>
  <si>
    <t>Referat Öffentlichkeitsarbeit</t>
  </si>
  <si>
    <t>Referat Qualitätsmanagement</t>
  </si>
  <si>
    <t>Referat Soziales</t>
  </si>
  <si>
    <t>Referat Sport</t>
  </si>
  <si>
    <t>Referat Studium</t>
  </si>
  <si>
    <t>Referat Studentische Selbstverwaltung &amp; Organisation</t>
  </si>
  <si>
    <t>Ausschüsse des Studentinnen- und Studentenrates</t>
  </si>
  <si>
    <t>Beauftragte</t>
  </si>
  <si>
    <t>Ausschüsse der Studentinnen- und Studentenschaft</t>
  </si>
  <si>
    <t>weitere Ausschüsse der Studentinnen- und Studentenschaft</t>
  </si>
  <si>
    <t>Wahlausschuss der Studentinnen- und Studentenschaft</t>
  </si>
  <si>
    <t>Fachschaftsräte</t>
  </si>
  <si>
    <t>Wintersemester</t>
  </si>
  <si>
    <t>Sommersemester</t>
  </si>
  <si>
    <t>gesamt</t>
  </si>
  <si>
    <t>Bauingenieurwesen/Architektur</t>
  </si>
  <si>
    <t>Elektrotechnik</t>
  </si>
  <si>
    <t>Informatik/Mathematik</t>
  </si>
  <si>
    <t>Geoinformation</t>
  </si>
  <si>
    <t>Wirtschaftswissenschaften</t>
  </si>
  <si>
    <t>Gestaltung</t>
  </si>
  <si>
    <t>Vertretungen der Studentinnen und Studenten</t>
  </si>
  <si>
    <t>Vertretungen der Studentinnen und Studenten in der Hochschule</t>
  </si>
  <si>
    <t>Konferenz Sächsischer Studierendenschaft</t>
  </si>
  <si>
    <t xml:space="preserve">Interessenvertretungen der Studentinnen- und Studentenschaft </t>
  </si>
  <si>
    <t>weitere Interessenvertetungen</t>
  </si>
  <si>
    <t>Summen</t>
  </si>
  <si>
    <t>Gesamt</t>
  </si>
  <si>
    <t>IST Einnahmen</t>
  </si>
  <si>
    <t>IST Ausgaben</t>
  </si>
  <si>
    <t>Studentinnen- und Studenten</t>
  </si>
  <si>
    <t>Selbstverwaltung</t>
  </si>
  <si>
    <t>Beitragseinnahmen der Studenten</t>
  </si>
  <si>
    <t>Studentinnen- und Studentenschaft HTW Dresden</t>
  </si>
  <si>
    <t>Rücklage aus Vorjahr</t>
  </si>
  <si>
    <t>Zinsen auf Rücklagen</t>
  </si>
  <si>
    <t>Semestereröffnungsparty</t>
  </si>
  <si>
    <t>Kino in der Hochschule</t>
  </si>
  <si>
    <t>LAN-Party</t>
  </si>
  <si>
    <t>Erstsemestereinführung durch StuRa</t>
  </si>
  <si>
    <t>Summe</t>
  </si>
  <si>
    <t>Saldo</t>
  </si>
  <si>
    <t>Plan Ausgaben</t>
  </si>
  <si>
    <t>Ist Ausgaben</t>
  </si>
  <si>
    <t>Plan Einahmen</t>
  </si>
  <si>
    <t>Häufigkeit</t>
  </si>
  <si>
    <t>Referat Verwaltung</t>
  </si>
  <si>
    <t>Angestellte</t>
  </si>
  <si>
    <t>IST Einahmen</t>
  </si>
  <si>
    <t>Saldo Einahmen</t>
  </si>
  <si>
    <t>Telefon</t>
  </si>
  <si>
    <t>Domains</t>
  </si>
  <si>
    <t>Werbung für Wahlen</t>
  </si>
  <si>
    <t>Beitrag Gruppenausweis für Jugendherrbergen</t>
  </si>
  <si>
    <t>Labeldrucker (für die ISIC-Ausweise)</t>
  </si>
  <si>
    <t>ISIC</t>
  </si>
  <si>
    <t>Kontoführung mit online-banking</t>
  </si>
  <si>
    <t>Buchhaltungssoftware</t>
  </si>
  <si>
    <t>Erasmus Student Network</t>
  </si>
  <si>
    <t>Internationaler Tag</t>
  </si>
  <si>
    <t>Druck Hochschul-ABC (Anteilig)</t>
  </si>
  <si>
    <t>Hochschulveranstaltungen</t>
  </si>
  <si>
    <t>Sommerfest</t>
  </si>
  <si>
    <t>sächsische Beachmeisterschaften</t>
  </si>
  <si>
    <t>Hochschulsportfest</t>
  </si>
  <si>
    <t>Teilnahme / Durchführung Konferenzen</t>
  </si>
  <si>
    <t>Teilnahme / Durchführung Schulungen</t>
  </si>
  <si>
    <t>laufende Kosten (Druck, Wartung)</t>
  </si>
  <si>
    <t>Merchandise</t>
  </si>
  <si>
    <t>"festival contre le rasism"</t>
  </si>
  <si>
    <t>Beitragseinnahmen</t>
  </si>
  <si>
    <t>Rücklagen</t>
  </si>
  <si>
    <t>Konferenz Sächsischer Studierendenschaften</t>
  </si>
  <si>
    <t>Finanzvereinbarung</t>
  </si>
  <si>
    <t>Förderung der KSS (so auch Domain kss-sachsen.de)</t>
  </si>
  <si>
    <t>Interessenvertretungen der Studentinnen- und Studentenschaften</t>
  </si>
  <si>
    <t>faranto</t>
  </si>
  <si>
    <t>freier zusammenschluss von studentInnenschaften</t>
  </si>
  <si>
    <t>Anteilig WS 16/17</t>
  </si>
  <si>
    <t>Ansparen/Entnahme Rücklagen</t>
  </si>
  <si>
    <t>Detailblatt I</t>
  </si>
  <si>
    <t>Detailblatt II</t>
  </si>
  <si>
    <t>Einahmen 2015</t>
  </si>
  <si>
    <t>Ausgaben 2015</t>
  </si>
  <si>
    <t>Drachenbootrennen</t>
  </si>
  <si>
    <t>Werbemittel</t>
  </si>
  <si>
    <t>Projekt Studieren mit Kind</t>
  </si>
  <si>
    <t>Zinsen</t>
  </si>
  <si>
    <t>Bürmoaterial/-ausstattung</t>
  </si>
  <si>
    <t>Rock am Pavillon</t>
  </si>
  <si>
    <t>Härtefallausschuss der Studentinnen- und Studentenschaft</t>
  </si>
  <si>
    <t>Beiträge/Gebühren</t>
  </si>
  <si>
    <t>Werbung</t>
  </si>
  <si>
    <t>Tuniere, Preise, Beiträge</t>
  </si>
  <si>
    <t>Aktionstage gegen Seximus und Homophobie</t>
  </si>
  <si>
    <t>Landbau/Landespflege/Chemie</t>
  </si>
  <si>
    <t>Anteilig WS 17/18</t>
  </si>
  <si>
    <t>Kompetenzorientiertes Prüfen</t>
  </si>
  <si>
    <t>Systemakkreditierung, was nun?</t>
  </si>
  <si>
    <t>Schulung Studienkommission</t>
  </si>
  <si>
    <t>Akotionen, Festivals und Demonstrationen</t>
  </si>
  <si>
    <t>politische- /Umweltbildung</t>
  </si>
  <si>
    <t>SS 17</t>
  </si>
  <si>
    <t>Startgebühren</t>
  </si>
  <si>
    <t>Maschinenbau</t>
  </si>
  <si>
    <t>Referatsleitung Finanzen</t>
  </si>
  <si>
    <t>Laura Wellendorf</t>
  </si>
  <si>
    <t xml:space="preserve">Dresden, den </t>
  </si>
  <si>
    <t>Haushalt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</si>
</sst>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[$€-407];[Red]\-#,##0.00\ [$€-407]"/>
    <numFmt numFmtId="165" formatCode="_-* #,##0.00&quot; €&quot;_-;\-* #,##0.00&quot; €&quot;_-;_-* \-??&quot; €&quot;_-;_-@_-"/>
    <numFmt numFmtId="166" formatCode="#,##0.00&quot; €&quot;"/>
    <numFmt numFmtId="167" formatCode="#,##0.00\ &quot;€&quot;"/>
  </numFmts>
  <fonts count="23" x14ac:knownFonts="1">
    <font>
      <sz val="11"/>
      <color theme="1"/>
      <name val="Calibri"/>
      <family val="2"/>
      <scheme val="minor"/>
    </font>
    <font>
      <b/>
      <sz val="12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/>
      <sz val="9"/>
      <color rgb="FF000000"/>
      <name val="Tahoma"/>
      <family val="2"/>
      <charset val="1"/>
    </font>
    <font>
      <i/>
      <sz val="9"/>
      <color rgb="FF000000"/>
      <name val="Tahoma"/>
      <family val="2"/>
      <charset val="1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i/>
      <sz val="11"/>
      <color rgb="FF000000"/>
      <name val="Calibri"/>
      <family val="2"/>
      <charset val="1"/>
    </font>
    <font>
      <b/>
      <i/>
      <sz val="9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Tahoma"/>
      <family val="2"/>
      <charset val="1"/>
    </font>
    <font>
      <b/>
      <i/>
      <sz val="10"/>
      <color rgb="FF000000"/>
      <name val="Tahoma"/>
      <family val="2"/>
    </font>
    <font>
      <sz val="11"/>
      <color rgb="FF000000"/>
      <name val="Arial"/>
      <family val="2"/>
      <charset val="1"/>
    </font>
    <font>
      <b/>
      <i/>
      <sz val="9"/>
      <color rgb="FF000000"/>
      <name val="Tahoma"/>
      <family val="2"/>
    </font>
    <font>
      <i/>
      <sz val="9"/>
      <color rgb="FF000000"/>
      <name val="Tahoma"/>
      <family val="2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b/>
      <u/>
      <sz val="12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1"/>
      <color theme="1"/>
      <name val="Tahoma"/>
      <family val="2"/>
    </font>
    <font>
      <b/>
      <u/>
      <sz val="9"/>
      <color rgb="FF000000"/>
      <name val="Tahoma"/>
      <family val="2"/>
    </font>
    <font>
      <b/>
      <u/>
      <sz val="12"/>
      <color rgb="FF000000"/>
      <name val="Tahoma"/>
      <family val="2"/>
    </font>
    <font>
      <sz val="11"/>
      <color rgb="FF000000"/>
      <name val="Tahoma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E6E6E6"/>
        <bgColor rgb="FFF2F2F2"/>
      </patternFill>
    </fill>
    <fill>
      <patternFill patternType="solid">
        <fgColor rgb="FFA6A6A6"/>
        <bgColor rgb="FF999999"/>
      </patternFill>
    </fill>
    <fill>
      <patternFill patternType="solid">
        <fgColor rgb="FFD9D9D9"/>
        <bgColor rgb="FFE6E6E6"/>
      </patternFill>
    </fill>
    <fill>
      <patternFill patternType="solid">
        <fgColor rgb="FFFFCC99"/>
        <bgColor rgb="FFD9D9D9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9900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rgb="FFFF950E"/>
      </patternFill>
    </fill>
    <fill>
      <patternFill patternType="solid">
        <fgColor theme="6"/>
        <bgColor rgb="FFF2F2F2"/>
      </patternFill>
    </fill>
    <fill>
      <patternFill patternType="solid">
        <fgColor theme="2"/>
        <bgColor rgb="FFE6E6E6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9900"/>
      </patternFill>
    </fill>
    <fill>
      <patternFill patternType="solid">
        <fgColor theme="2"/>
        <bgColor rgb="FFFF9900"/>
      </patternFill>
    </fill>
    <fill>
      <patternFill patternType="solid">
        <fgColor theme="6"/>
        <bgColor rgb="FFE6E6E6"/>
      </patternFill>
    </fill>
    <fill>
      <patternFill patternType="solid">
        <fgColor theme="0"/>
        <bgColor rgb="FFFF950E"/>
      </patternFill>
    </fill>
  </fills>
  <borders count="3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5" borderId="0"/>
  </cellStyleXfs>
  <cellXfs count="164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3" fontId="2" fillId="4" borderId="2" xfId="0" applyNumberFormat="1" applyFont="1" applyFill="1" applyBorder="1" applyAlignment="1"/>
    <xf numFmtId="0" fontId="3" fillId="0" borderId="2" xfId="0" applyFont="1" applyBorder="1" applyAlignment="1"/>
    <xf numFmtId="0" fontId="2" fillId="0" borderId="2" xfId="0" applyFont="1" applyBorder="1" applyAlignment="1"/>
    <xf numFmtId="3" fontId="2" fillId="0" borderId="2" xfId="0" applyNumberFormat="1" applyFont="1" applyBorder="1" applyAlignment="1"/>
    <xf numFmtId="3" fontId="2" fillId="0" borderId="3" xfId="0" applyNumberFormat="1" applyFont="1" applyBorder="1" applyAlignment="1"/>
    <xf numFmtId="164" fontId="2" fillId="0" borderId="4" xfId="0" applyNumberFormat="1" applyFont="1" applyBorder="1" applyAlignment="1"/>
    <xf numFmtId="9" fontId="4" fillId="0" borderId="5" xfId="0" applyNumberFormat="1" applyFont="1" applyBorder="1" applyAlignment="1"/>
    <xf numFmtId="164" fontId="4" fillId="0" borderId="3" xfId="0" applyNumberFormat="1" applyFont="1" applyBorder="1" applyAlignment="1"/>
    <xf numFmtId="0" fontId="5" fillId="0" borderId="2" xfId="0" applyFont="1" applyBorder="1" applyAlignment="1">
      <alignment horizontal="left"/>
    </xf>
    <xf numFmtId="9" fontId="2" fillId="0" borderId="3" xfId="0" applyNumberFormat="1" applyFont="1" applyBorder="1" applyAlignment="1"/>
    <xf numFmtId="165" fontId="2" fillId="0" borderId="4" xfId="0" applyNumberFormat="1" applyFont="1" applyBorder="1" applyAlignment="1"/>
    <xf numFmtId="165" fontId="2" fillId="0" borderId="6" xfId="0" applyNumberFormat="1" applyFont="1" applyBorder="1" applyAlignment="1"/>
    <xf numFmtId="165" fontId="2" fillId="0" borderId="7" xfId="0" applyNumberFormat="1" applyFont="1" applyBorder="1" applyAlignment="1"/>
    <xf numFmtId="3" fontId="2" fillId="0" borderId="1" xfId="0" applyNumberFormat="1" applyFont="1" applyBorder="1" applyAlignment="1"/>
    <xf numFmtId="0" fontId="2" fillId="0" borderId="2" xfId="0" applyFont="1" applyBorder="1" applyAlignment="1">
      <alignment horizontal="left"/>
    </xf>
    <xf numFmtId="3" fontId="2" fillId="0" borderId="8" xfId="0" applyNumberFormat="1" applyFont="1" applyBorder="1" applyAlignment="1"/>
    <xf numFmtId="0" fontId="2" fillId="0" borderId="0" xfId="0" applyFont="1" applyFill="1" applyBorder="1" applyAlignment="1">
      <alignment horizontal="left"/>
    </xf>
    <xf numFmtId="0" fontId="3" fillId="4" borderId="2" xfId="0" applyFont="1" applyFill="1" applyBorder="1" applyAlignment="1"/>
    <xf numFmtId="0" fontId="2" fillId="4" borderId="2" xfId="0" applyFont="1" applyFill="1" applyBorder="1" applyAlignment="1"/>
    <xf numFmtId="3" fontId="2" fillId="0" borderId="3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165" fontId="7" fillId="0" borderId="5" xfId="0" applyNumberFormat="1" applyFont="1" applyBorder="1" applyAlignment="1"/>
    <xf numFmtId="165" fontId="4" fillId="0" borderId="3" xfId="0" applyNumberFormat="1" applyFont="1" applyBorder="1" applyAlignment="1"/>
    <xf numFmtId="3" fontId="2" fillId="0" borderId="5" xfId="0" applyNumberFormat="1" applyFont="1" applyBorder="1" applyAlignment="1"/>
    <xf numFmtId="165" fontId="4" fillId="0" borderId="5" xfId="0" applyNumberFormat="1" applyFont="1" applyBorder="1" applyAlignment="1"/>
    <xf numFmtId="0" fontId="6" fillId="0" borderId="2" xfId="0" applyFont="1" applyBorder="1" applyAlignment="1"/>
    <xf numFmtId="0" fontId="3" fillId="0" borderId="1" xfId="0" applyFont="1" applyBorder="1" applyAlignment="1"/>
    <xf numFmtId="0" fontId="2" fillId="0" borderId="1" xfId="0" applyFont="1" applyBorder="1" applyAlignment="1"/>
    <xf numFmtId="3" fontId="2" fillId="0" borderId="9" xfId="0" applyNumberFormat="1" applyFont="1" applyBorder="1" applyAlignment="1"/>
    <xf numFmtId="165" fontId="2" fillId="0" borderId="10" xfId="0" applyNumberFormat="1" applyFont="1" applyBorder="1" applyAlignment="1"/>
    <xf numFmtId="165" fontId="2" fillId="4" borderId="4" xfId="0" applyNumberFormat="1" applyFont="1" applyFill="1" applyBorder="1" applyAlignment="1"/>
    <xf numFmtId="165" fontId="4" fillId="4" borderId="5" xfId="0" applyNumberFormat="1" applyFont="1" applyFill="1" applyBorder="1" applyAlignment="1"/>
    <xf numFmtId="165" fontId="4" fillId="4" borderId="6" xfId="0" applyNumberFormat="1" applyFont="1" applyFill="1" applyBorder="1" applyAlignment="1"/>
    <xf numFmtId="165" fontId="4" fillId="4" borderId="3" xfId="0" applyNumberFormat="1" applyFont="1" applyFill="1" applyBorder="1" applyAlignment="1"/>
    <xf numFmtId="165" fontId="4" fillId="4" borderId="7" xfId="0" applyNumberFormat="1" applyFont="1" applyFill="1" applyBorder="1" applyAlignment="1"/>
    <xf numFmtId="0" fontId="2" fillId="0" borderId="4" xfId="0" applyFont="1" applyBorder="1" applyAlignment="1"/>
    <xf numFmtId="0" fontId="4" fillId="0" borderId="5" xfId="0" applyFont="1" applyBorder="1" applyAlignment="1"/>
    <xf numFmtId="0" fontId="0" fillId="0" borderId="4" xfId="0" applyBorder="1"/>
    <xf numFmtId="9" fontId="4" fillId="0" borderId="3" xfId="0" applyNumberFormat="1" applyFont="1" applyBorder="1" applyAlignment="1"/>
    <xf numFmtId="9" fontId="2" fillId="0" borderId="7" xfId="0" applyNumberFormat="1" applyFont="1" applyBorder="1" applyAlignment="1"/>
    <xf numFmtId="0" fontId="2" fillId="0" borderId="0" xfId="0" applyFont="1" applyBorder="1" applyAlignment="1">
      <alignment horizontal="left"/>
    </xf>
    <xf numFmtId="0" fontId="10" fillId="2" borderId="2" xfId="1" applyFont="1" applyFill="1" applyBorder="1" applyAlignment="1"/>
    <xf numFmtId="164" fontId="11" fillId="2" borderId="2" xfId="1" applyNumberFormat="1" applyFont="1" applyFill="1" applyBorder="1" applyAlignment="1"/>
    <xf numFmtId="164" fontId="2" fillId="0" borderId="5" xfId="1" applyNumberFormat="1" applyFont="1" applyFill="1" applyBorder="1" applyAlignment="1"/>
    <xf numFmtId="0" fontId="2" fillId="0" borderId="5" xfId="1" applyFont="1" applyFill="1" applyBorder="1" applyAlignment="1"/>
    <xf numFmtId="164" fontId="2" fillId="2" borderId="5" xfId="1" applyNumberFormat="1" applyFont="1" applyFill="1" applyBorder="1" applyAlignment="1"/>
    <xf numFmtId="4" fontId="2" fillId="0" borderId="3" xfId="0" applyNumberFormat="1" applyFont="1" applyBorder="1" applyAlignment="1"/>
    <xf numFmtId="4" fontId="2" fillId="0" borderId="9" xfId="0" applyNumberFormat="1" applyFont="1" applyBorder="1" applyAlignment="1"/>
    <xf numFmtId="4" fontId="2" fillId="4" borderId="3" xfId="0" applyNumberFormat="1" applyFont="1" applyFill="1" applyBorder="1" applyAlignment="1"/>
    <xf numFmtId="4" fontId="0" fillId="0" borderId="0" xfId="0" applyNumberFormat="1"/>
    <xf numFmtId="0" fontId="2" fillId="0" borderId="5" xfId="1" applyFont="1" applyFill="1" applyBorder="1" applyAlignment="1">
      <alignment horizontal="right"/>
    </xf>
    <xf numFmtId="164" fontId="2" fillId="6" borderId="5" xfId="1" applyNumberFormat="1" applyFont="1" applyFill="1" applyBorder="1" applyAlignment="1"/>
    <xf numFmtId="0" fontId="2" fillId="0" borderId="14" xfId="1" applyFont="1" applyFill="1" applyBorder="1" applyAlignment="1"/>
    <xf numFmtId="164" fontId="8" fillId="6" borderId="14" xfId="1" applyNumberFormat="1" applyFont="1" applyFill="1" applyBorder="1" applyAlignment="1"/>
    <xf numFmtId="0" fontId="0" fillId="0" borderId="15" xfId="0" applyBorder="1"/>
    <xf numFmtId="164" fontId="2" fillId="7" borderId="5" xfId="1" applyNumberFormat="1" applyFont="1" applyFill="1" applyBorder="1" applyAlignment="1"/>
    <xf numFmtId="0" fontId="3" fillId="8" borderId="14" xfId="1" applyFont="1" applyFill="1" applyBorder="1" applyAlignment="1"/>
    <xf numFmtId="164" fontId="8" fillId="8" borderId="14" xfId="1" applyNumberFormat="1" applyFont="1" applyFill="1" applyBorder="1" applyAlignment="1"/>
    <xf numFmtId="0" fontId="5" fillId="9" borderId="5" xfId="1" applyFont="1" applyFill="1" applyBorder="1" applyAlignment="1"/>
    <xf numFmtId="164" fontId="5" fillId="9" borderId="5" xfId="1" applyNumberFormat="1" applyFont="1" applyFill="1" applyBorder="1" applyAlignment="1"/>
    <xf numFmtId="0" fontId="2" fillId="0" borderId="2" xfId="1" applyFont="1" applyFill="1" applyBorder="1" applyAlignment="1"/>
    <xf numFmtId="165" fontId="4" fillId="10" borderId="5" xfId="0" applyNumberFormat="1" applyFont="1" applyFill="1" applyBorder="1" applyAlignment="1"/>
    <xf numFmtId="165" fontId="4" fillId="10" borderId="3" xfId="0" applyNumberFormat="1" applyFont="1" applyFill="1" applyBorder="1" applyAlignment="1"/>
    <xf numFmtId="165" fontId="4" fillId="10" borderId="2" xfId="0" applyNumberFormat="1" applyFont="1" applyFill="1" applyBorder="1" applyAlignment="1"/>
    <xf numFmtId="165" fontId="4" fillId="10" borderId="9" xfId="0" applyNumberFormat="1" applyFont="1" applyFill="1" applyBorder="1" applyAlignment="1"/>
    <xf numFmtId="165" fontId="2" fillId="6" borderId="4" xfId="0" applyNumberFormat="1" applyFont="1" applyFill="1" applyBorder="1" applyAlignment="1"/>
    <xf numFmtId="164" fontId="10" fillId="2" borderId="2" xfId="1" applyNumberFormat="1" applyFont="1" applyFill="1" applyBorder="1" applyAlignment="1"/>
    <xf numFmtId="0" fontId="2" fillId="0" borderId="0" xfId="1" applyFont="1" applyFill="1" applyAlignment="1"/>
    <xf numFmtId="0" fontId="2" fillId="0" borderId="0" xfId="1" applyFont="1" applyFill="1" applyBorder="1" applyAlignment="1"/>
    <xf numFmtId="0" fontId="2" fillId="0" borderId="8" xfId="1" applyFont="1" applyFill="1" applyBorder="1" applyAlignment="1"/>
    <xf numFmtId="164" fontId="2" fillId="0" borderId="2" xfId="1" applyNumberFormat="1" applyFont="1" applyFill="1" applyBorder="1" applyAlignment="1"/>
    <xf numFmtId="164" fontId="2" fillId="2" borderId="3" xfId="1" applyNumberFormat="1" applyFont="1" applyFill="1" applyBorder="1" applyAlignment="1"/>
    <xf numFmtId="0" fontId="0" fillId="0" borderId="0" xfId="0" applyBorder="1"/>
    <xf numFmtId="0" fontId="0" fillId="0" borderId="2" xfId="0" applyBorder="1"/>
    <xf numFmtId="164" fontId="2" fillId="0" borderId="8" xfId="1" applyNumberFormat="1" applyFont="1" applyFill="1" applyBorder="1" applyAlignment="1"/>
    <xf numFmtId="0" fontId="12" fillId="0" borderId="2" xfId="1" applyFont="1" applyFill="1" applyBorder="1"/>
    <xf numFmtId="0" fontId="3" fillId="0" borderId="8" xfId="1" applyFont="1" applyFill="1" applyBorder="1" applyAlignment="1"/>
    <xf numFmtId="164" fontId="13" fillId="0" borderId="5" xfId="1" applyNumberFormat="1" applyFont="1" applyFill="1" applyBorder="1" applyAlignment="1"/>
    <xf numFmtId="164" fontId="6" fillId="2" borderId="3" xfId="1" applyNumberFormat="1" applyFont="1" applyFill="1" applyBorder="1" applyAlignment="1"/>
    <xf numFmtId="0" fontId="3" fillId="0" borderId="2" xfId="1" applyFont="1" applyFill="1" applyBorder="1" applyAlignment="1"/>
    <xf numFmtId="0" fontId="12" fillId="0" borderId="0" xfId="1" applyFont="1" applyFill="1"/>
    <xf numFmtId="0" fontId="3" fillId="0" borderId="0" xfId="1" applyFont="1" applyFill="1" applyAlignment="1"/>
    <xf numFmtId="164" fontId="2" fillId="0" borderId="0" xfId="1" applyNumberFormat="1" applyFont="1" applyFill="1" applyAlignment="1"/>
    <xf numFmtId="164" fontId="8" fillId="7" borderId="5" xfId="1" applyNumberFormat="1" applyFont="1" applyFill="1" applyBorder="1" applyAlignment="1"/>
    <xf numFmtId="164" fontId="2" fillId="9" borderId="17" xfId="0" applyNumberFormat="1" applyFont="1" applyFill="1" applyBorder="1" applyAlignment="1">
      <alignment horizontal="right"/>
    </xf>
    <xf numFmtId="0" fontId="2" fillId="9" borderId="17" xfId="0" applyFont="1" applyFill="1" applyBorder="1" applyAlignment="1">
      <alignment horizontal="right"/>
    </xf>
    <xf numFmtId="165" fontId="2" fillId="9" borderId="17" xfId="0" applyNumberFormat="1" applyFont="1" applyFill="1" applyBorder="1" applyAlignment="1">
      <alignment horizontal="right" wrapText="1"/>
    </xf>
    <xf numFmtId="3" fontId="2" fillId="12" borderId="2" xfId="0" applyNumberFormat="1" applyFont="1" applyFill="1" applyBorder="1" applyAlignment="1">
      <alignment horizontal="left"/>
    </xf>
    <xf numFmtId="3" fontId="6" fillId="12" borderId="2" xfId="0" applyNumberFormat="1" applyFont="1" applyFill="1" applyBorder="1" applyAlignment="1"/>
    <xf numFmtId="3" fontId="2" fillId="12" borderId="2" xfId="0" applyNumberFormat="1" applyFont="1" applyFill="1" applyBorder="1" applyAlignment="1"/>
    <xf numFmtId="0" fontId="3" fillId="3" borderId="18" xfId="0" applyFont="1" applyFill="1" applyBorder="1" applyAlignment="1"/>
    <xf numFmtId="0" fontId="3" fillId="3" borderId="19" xfId="0" applyFont="1" applyFill="1" applyBorder="1" applyAlignment="1"/>
    <xf numFmtId="165" fontId="3" fillId="3" borderId="20" xfId="0" applyNumberFormat="1" applyFont="1" applyFill="1" applyBorder="1" applyAlignment="1"/>
    <xf numFmtId="4" fontId="2" fillId="0" borderId="1" xfId="0" applyNumberFormat="1" applyFont="1" applyBorder="1" applyAlignment="1"/>
    <xf numFmtId="4" fontId="2" fillId="0" borderId="13" xfId="0" applyNumberFormat="1" applyFont="1" applyBorder="1" applyAlignment="1"/>
    <xf numFmtId="165" fontId="2" fillId="0" borderId="23" xfId="0" applyNumberFormat="1" applyFont="1" applyBorder="1" applyAlignment="1"/>
    <xf numFmtId="165" fontId="2" fillId="0" borderId="1" xfId="0" applyNumberFormat="1" applyFont="1" applyBorder="1" applyAlignment="1"/>
    <xf numFmtId="164" fontId="2" fillId="13" borderId="11" xfId="0" applyNumberFormat="1" applyFont="1" applyFill="1" applyBorder="1" applyAlignment="1"/>
    <xf numFmtId="165" fontId="2" fillId="13" borderId="11" xfId="0" applyNumberFormat="1" applyFont="1" applyFill="1" applyBorder="1" applyAlignment="1"/>
    <xf numFmtId="166" fontId="14" fillId="6" borderId="11" xfId="0" applyNumberFormat="1" applyFont="1" applyFill="1" applyBorder="1" applyAlignment="1"/>
    <xf numFmtId="165" fontId="2" fillId="14" borderId="7" xfId="0" applyNumberFormat="1" applyFont="1" applyFill="1" applyBorder="1" applyAlignment="1"/>
    <xf numFmtId="164" fontId="8" fillId="15" borderId="5" xfId="1" applyNumberFormat="1" applyFont="1" applyFill="1" applyBorder="1" applyAlignment="1"/>
    <xf numFmtId="166" fontId="14" fillId="8" borderId="11" xfId="0" applyNumberFormat="1" applyFont="1" applyFill="1" applyBorder="1" applyAlignment="1"/>
    <xf numFmtId="164" fontId="8" fillId="16" borderId="5" xfId="1" applyNumberFormat="1" applyFont="1" applyFill="1" applyBorder="1" applyAlignment="1"/>
    <xf numFmtId="165" fontId="3" fillId="3" borderId="21" xfId="0" applyNumberFormat="1" applyFont="1" applyFill="1" applyBorder="1" applyAlignment="1"/>
    <xf numFmtId="164" fontId="8" fillId="14" borderId="14" xfId="1" applyNumberFormat="1" applyFont="1" applyFill="1" applyBorder="1" applyAlignment="1"/>
    <xf numFmtId="165" fontId="2" fillId="14" borderId="6" xfId="0" applyNumberFormat="1" applyFont="1" applyFill="1" applyBorder="1" applyAlignment="1"/>
    <xf numFmtId="44" fontId="2" fillId="14" borderId="5" xfId="0" applyNumberFormat="1" applyFont="1" applyFill="1" applyBorder="1" applyAlignment="1">
      <alignment horizontal="left"/>
    </xf>
    <xf numFmtId="165" fontId="2" fillId="14" borderId="12" xfId="0" applyNumberFormat="1" applyFont="1" applyFill="1" applyBorder="1" applyAlignment="1"/>
    <xf numFmtId="9" fontId="2" fillId="14" borderId="6" xfId="0" applyNumberFormat="1" applyFont="1" applyFill="1" applyBorder="1" applyAlignment="1"/>
    <xf numFmtId="164" fontId="2" fillId="8" borderId="4" xfId="0" applyNumberFormat="1" applyFont="1" applyFill="1" applyBorder="1" applyAlignment="1"/>
    <xf numFmtId="164" fontId="4" fillId="8" borderId="7" xfId="0" applyNumberFormat="1" applyFont="1" applyFill="1" applyBorder="1" applyAlignment="1"/>
    <xf numFmtId="165" fontId="2" fillId="8" borderId="7" xfId="0" applyNumberFormat="1" applyFont="1" applyFill="1" applyBorder="1" applyAlignment="1"/>
    <xf numFmtId="165" fontId="2" fillId="8" borderId="6" xfId="0" applyNumberFormat="1" applyFont="1" applyFill="1" applyBorder="1" applyAlignment="1"/>
    <xf numFmtId="3" fontId="2" fillId="8" borderId="9" xfId="0" applyNumberFormat="1" applyFont="1" applyFill="1" applyBorder="1" applyAlignment="1"/>
    <xf numFmtId="3" fontId="3" fillId="0" borderId="3" xfId="0" applyNumberFormat="1" applyFont="1" applyBorder="1" applyAlignment="1"/>
    <xf numFmtId="165" fontId="3" fillId="0" borderId="4" xfId="0" applyNumberFormat="1" applyFont="1" applyBorder="1" applyAlignment="1"/>
    <xf numFmtId="165" fontId="8" fillId="6" borderId="5" xfId="0" applyNumberFormat="1" applyFont="1" applyFill="1" applyBorder="1" applyAlignment="1"/>
    <xf numFmtId="165" fontId="8" fillId="14" borderId="5" xfId="0" applyNumberFormat="1" applyFont="1" applyFill="1" applyBorder="1" applyAlignment="1"/>
    <xf numFmtId="165" fontId="8" fillId="0" borderId="5" xfId="0" applyNumberFormat="1" applyFont="1" applyBorder="1" applyAlignment="1"/>
    <xf numFmtId="4" fontId="2" fillId="4" borderId="5" xfId="0" applyNumberFormat="1" applyFont="1" applyFill="1" applyBorder="1" applyAlignment="1"/>
    <xf numFmtId="4" fontId="2" fillId="0" borderId="5" xfId="0" applyNumberFormat="1" applyFont="1" applyBorder="1" applyAlignment="1"/>
    <xf numFmtId="4" fontId="2" fillId="0" borderId="11" xfId="0" applyNumberFormat="1" applyFont="1" applyBorder="1" applyAlignment="1"/>
    <xf numFmtId="4" fontId="3" fillId="3" borderId="24" xfId="0" applyNumberFormat="1" applyFont="1" applyFill="1" applyBorder="1" applyAlignment="1"/>
    <xf numFmtId="4" fontId="3" fillId="3" borderId="25" xfId="0" applyNumberFormat="1" applyFont="1" applyFill="1" applyBorder="1" applyAlignment="1"/>
    <xf numFmtId="4" fontId="2" fillId="17" borderId="26" xfId="0" applyNumberFormat="1" applyFont="1" applyFill="1" applyBorder="1" applyAlignment="1"/>
    <xf numFmtId="4" fontId="2" fillId="17" borderId="27" xfId="0" applyNumberFormat="1" applyFont="1" applyFill="1" applyBorder="1" applyAlignment="1"/>
    <xf numFmtId="0" fontId="0" fillId="14" borderId="4" xfId="0" applyFill="1" applyBorder="1"/>
    <xf numFmtId="0" fontId="0" fillId="14" borderId="7" xfId="0" applyFill="1" applyBorder="1"/>
    <xf numFmtId="0" fontId="0" fillId="14" borderId="28" xfId="0" applyFill="1" applyBorder="1"/>
    <xf numFmtId="0" fontId="0" fillId="14" borderId="29" xfId="0" applyFill="1" applyBorder="1"/>
    <xf numFmtId="43" fontId="0" fillId="0" borderId="0" xfId="0" applyNumberFormat="1"/>
    <xf numFmtId="165" fontId="4" fillId="10" borderId="11" xfId="0" applyNumberFormat="1" applyFont="1" applyFill="1" applyBorder="1" applyAlignment="1"/>
    <xf numFmtId="0" fontId="2" fillId="0" borderId="3" xfId="0" applyFont="1" applyBorder="1" applyAlignment="1"/>
    <xf numFmtId="165" fontId="4" fillId="18" borderId="11" xfId="0" applyNumberFormat="1" applyFont="1" applyFill="1" applyBorder="1" applyAlignment="1"/>
    <xf numFmtId="0" fontId="15" fillId="0" borderId="0" xfId="0" applyFont="1"/>
    <xf numFmtId="0" fontId="2" fillId="0" borderId="30" xfId="1" applyFont="1" applyFill="1" applyBorder="1" applyAlignment="1">
      <alignment horizontal="right"/>
    </xf>
    <xf numFmtId="164" fontId="2" fillId="0" borderId="30" xfId="1" applyNumberFormat="1" applyFont="1" applyFill="1" applyBorder="1" applyAlignment="1"/>
    <xf numFmtId="164" fontId="2" fillId="6" borderId="30" xfId="1" applyNumberFormat="1" applyFont="1" applyFill="1" applyBorder="1" applyAlignment="1"/>
    <xf numFmtId="164" fontId="2" fillId="7" borderId="30" xfId="1" applyNumberFormat="1" applyFont="1" applyFill="1" applyBorder="1" applyAlignment="1"/>
    <xf numFmtId="167" fontId="0" fillId="0" borderId="0" xfId="0" applyNumberFormat="1"/>
    <xf numFmtId="0" fontId="16" fillId="0" borderId="0" xfId="0" applyFont="1"/>
    <xf numFmtId="167" fontId="17" fillId="0" borderId="0" xfId="0" applyNumberFormat="1" applyFont="1"/>
    <xf numFmtId="167" fontId="18" fillId="0" borderId="0" xfId="0" applyNumberFormat="1" applyFont="1"/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0" fontId="20" fillId="0" borderId="2" xfId="1" applyFont="1" applyFill="1" applyBorder="1"/>
    <xf numFmtId="0" fontId="18" fillId="0" borderId="0" xfId="0" applyFont="1"/>
    <xf numFmtId="0" fontId="21" fillId="0" borderId="0" xfId="1" applyFont="1" applyFill="1" applyBorder="1"/>
    <xf numFmtId="4" fontId="0" fillId="0" borderId="0" xfId="0" applyNumberFormat="1" applyBorder="1"/>
    <xf numFmtId="0" fontId="22" fillId="0" borderId="0" xfId="1" applyFont="1" applyFill="1" applyBorder="1" applyAlignment="1"/>
    <xf numFmtId="0" fontId="0" fillId="0" borderId="8" xfId="0" applyBorder="1"/>
    <xf numFmtId="0" fontId="1" fillId="11" borderId="0" xfId="0" applyFont="1" applyFill="1" applyBorder="1" applyAlignment="1">
      <alignment horizontal="left"/>
    </xf>
    <xf numFmtId="0" fontId="3" fillId="3" borderId="2" xfId="0" applyFont="1" applyFill="1" applyBorder="1" applyAlignment="1"/>
    <xf numFmtId="0" fontId="3" fillId="3" borderId="8" xfId="0" applyFont="1" applyFill="1" applyBorder="1" applyAlignment="1"/>
    <xf numFmtId="0" fontId="2" fillId="0" borderId="2" xfId="0" applyFont="1" applyBorder="1" applyAlignment="1">
      <alignment horizontal="left"/>
    </xf>
    <xf numFmtId="0" fontId="1" fillId="11" borderId="0" xfId="0" applyFont="1" applyFill="1" applyBorder="1" applyAlignment="1"/>
    <xf numFmtId="0" fontId="1" fillId="11" borderId="22" xfId="0" applyFont="1" applyFill="1" applyBorder="1" applyAlignment="1"/>
    <xf numFmtId="0" fontId="1" fillId="11" borderId="8" xfId="0" applyFont="1" applyFill="1" applyBorder="1" applyAlignment="1">
      <alignment horizontal="left"/>
    </xf>
    <xf numFmtId="0" fontId="1" fillId="11" borderId="16" xfId="0" applyFont="1" applyFill="1" applyBorder="1" applyAlignment="1">
      <alignment horizontal="left"/>
    </xf>
  </cellXfs>
  <cellStyles count="2">
    <cellStyle name="Stand.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21"/>
  <sheetViews>
    <sheetView tabSelected="1" workbookViewId="0">
      <selection activeCell="G7" sqref="G7"/>
    </sheetView>
  </sheetViews>
  <sheetFormatPr baseColWidth="10" defaultRowHeight="15" x14ac:dyDescent="0.2"/>
  <cols>
    <col min="1" max="1" width="26.83203125" customWidth="1"/>
    <col min="2" max="3" width="10.83203125" style="52"/>
    <col min="6" max="6" width="14" bestFit="1" customWidth="1"/>
    <col min="7" max="8" width="14.33203125" bestFit="1" customWidth="1"/>
    <col min="9" max="9" width="13.1640625" bestFit="1" customWidth="1"/>
    <col min="10" max="11" width="15.1640625" bestFit="1" customWidth="1"/>
    <col min="13" max="13" width="13.1640625" hidden="1" customWidth="1"/>
    <col min="14" max="14" width="13.33203125" hidden="1" customWidth="1"/>
  </cols>
  <sheetData>
    <row r="1" spans="1:14" ht="16" x14ac:dyDescent="0.2">
      <c r="A1" s="156" t="s">
        <v>126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4" x14ac:dyDescent="0.2">
      <c r="A2" s="1"/>
      <c r="B2" s="20" t="s">
        <v>45</v>
      </c>
      <c r="C2" s="21"/>
      <c r="D2" s="21"/>
      <c r="E2" s="21"/>
      <c r="F2" s="33" t="s">
        <v>46</v>
      </c>
      <c r="G2" s="34" t="s">
        <v>1</v>
      </c>
      <c r="H2" s="35" t="s">
        <v>2</v>
      </c>
      <c r="I2" s="33" t="s">
        <v>47</v>
      </c>
      <c r="J2" s="36" t="s">
        <v>4</v>
      </c>
      <c r="K2" s="37" t="s">
        <v>5</v>
      </c>
      <c r="M2" s="123" t="s">
        <v>100</v>
      </c>
      <c r="N2" s="51" t="s">
        <v>101</v>
      </c>
    </row>
    <row r="3" spans="1:14" x14ac:dyDescent="0.2">
      <c r="A3" s="1"/>
      <c r="B3" s="4" t="s">
        <v>48</v>
      </c>
      <c r="C3" s="5"/>
      <c r="D3" s="5"/>
      <c r="E3" s="5"/>
      <c r="F3" s="38"/>
      <c r="G3" s="39"/>
      <c r="H3" s="14"/>
      <c r="I3" s="40"/>
      <c r="J3" s="41" t="str">
        <f>IF(F3&lt;&gt;0,1-(G3/F3)," ")</f>
        <v xml:space="preserve"> </v>
      </c>
      <c r="K3" s="42"/>
      <c r="M3" s="124"/>
      <c r="N3" s="49"/>
    </row>
    <row r="4" spans="1:14" x14ac:dyDescent="0.2">
      <c r="A4" s="1"/>
      <c r="B4" s="5"/>
      <c r="C4" s="5" t="s">
        <v>49</v>
      </c>
      <c r="D4" s="5"/>
      <c r="E4" s="5"/>
      <c r="F4" s="13">
        <f>'Detailblatt I'!H47</f>
        <v>0</v>
      </c>
      <c r="G4" s="64">
        <f>'Detailblatt I'!I47</f>
        <v>9450</v>
      </c>
      <c r="H4" s="103">
        <f>G4-F4</f>
        <v>9450</v>
      </c>
      <c r="I4" s="15">
        <f>'Detailblatt I'!K47</f>
        <v>0</v>
      </c>
      <c r="J4" s="64">
        <f>'Detailblatt I'!L47</f>
        <v>144347.5</v>
      </c>
      <c r="K4" s="103">
        <f>J4-I4</f>
        <v>144347.5</v>
      </c>
      <c r="M4" s="124"/>
      <c r="N4" s="49"/>
    </row>
    <row r="5" spans="1:14" x14ac:dyDescent="0.2">
      <c r="A5" s="43"/>
      <c r="B5"/>
      <c r="C5" s="5" t="s">
        <v>50</v>
      </c>
      <c r="D5" s="5"/>
      <c r="E5" s="5"/>
      <c r="F5" s="13">
        <f>'Detailblatt II'!J18</f>
        <v>0</v>
      </c>
      <c r="G5" s="64">
        <f>'Detailblatt II'!K18</f>
        <v>87300</v>
      </c>
      <c r="H5" s="103">
        <f>G5-F5</f>
        <v>87300</v>
      </c>
      <c r="I5" s="15">
        <f>'Detailblatt II'!M18</f>
        <v>0</v>
      </c>
      <c r="J5" s="64">
        <f>'Detailblatt II'!N18</f>
        <v>0</v>
      </c>
      <c r="K5" s="103">
        <f>J5-I5</f>
        <v>0</v>
      </c>
      <c r="M5" s="124"/>
      <c r="N5" s="49"/>
    </row>
    <row r="6" spans="1:14" x14ac:dyDescent="0.2">
      <c r="A6" s="43"/>
      <c r="B6"/>
      <c r="C6" s="30" t="s">
        <v>105</v>
      </c>
      <c r="D6" s="30"/>
      <c r="E6" s="136"/>
      <c r="F6" s="137">
        <f>'Detailblatt II'!J21</f>
        <v>0</v>
      </c>
      <c r="G6" s="135">
        <f>'Detailblatt II'!K21</f>
        <v>50</v>
      </c>
      <c r="H6" s="103">
        <f>G6-F6</f>
        <v>50</v>
      </c>
      <c r="I6" s="137">
        <f>'Detailblatt II'!M21</f>
        <v>0</v>
      </c>
      <c r="J6" s="135">
        <f>'Detailblatt II'!N21</f>
        <v>0</v>
      </c>
      <c r="K6" s="103">
        <f>J6-I6</f>
        <v>0</v>
      </c>
      <c r="M6" s="125"/>
      <c r="N6" s="50"/>
    </row>
    <row r="7" spans="1:14" ht="16" thickBot="1" x14ac:dyDescent="0.25">
      <c r="A7" s="1"/>
      <c r="B7" s="30"/>
      <c r="C7" s="30" t="s">
        <v>97</v>
      </c>
      <c r="D7" s="30"/>
      <c r="E7" s="30"/>
      <c r="F7" s="105">
        <f>'Detailblatt II'!M22</f>
        <v>0</v>
      </c>
      <c r="G7" s="102">
        <f>J8-SUM(G4:G6)</f>
        <v>47547.5</v>
      </c>
      <c r="H7" s="103">
        <f>G7-F7</f>
        <v>47547.5</v>
      </c>
      <c r="I7" s="105">
        <f>'Detailblatt II'!J22</f>
        <v>0</v>
      </c>
      <c r="J7" s="102">
        <f>'Detailblatt II'!K22</f>
        <v>0</v>
      </c>
      <c r="K7" s="103">
        <f>J7-I7</f>
        <v>0</v>
      </c>
      <c r="M7" s="125"/>
      <c r="N7" s="50"/>
    </row>
    <row r="8" spans="1:14" ht="16" thickBot="1" x14ac:dyDescent="0.25">
      <c r="A8" s="93" t="s">
        <v>51</v>
      </c>
      <c r="B8" s="94"/>
      <c r="C8" s="94"/>
      <c r="D8" s="94"/>
      <c r="E8" s="94"/>
      <c r="F8" s="95">
        <f t="shared" ref="F8:J8" si="0">SUM(F4:F7)</f>
        <v>0</v>
      </c>
      <c r="G8" s="95">
        <f t="shared" si="0"/>
        <v>144347.5</v>
      </c>
      <c r="H8" s="95">
        <f t="shared" si="0"/>
        <v>144347.5</v>
      </c>
      <c r="I8" s="95">
        <f t="shared" si="0"/>
        <v>0</v>
      </c>
      <c r="J8" s="95">
        <f t="shared" si="0"/>
        <v>144347.5</v>
      </c>
      <c r="K8" s="107">
        <f>SUM(K4:K7)</f>
        <v>144347.5</v>
      </c>
      <c r="M8" s="126"/>
      <c r="N8" s="127"/>
    </row>
    <row r="10" spans="1:14" x14ac:dyDescent="0.2">
      <c r="G10" s="134"/>
    </row>
    <row r="11" spans="1:14" ht="16" x14ac:dyDescent="0.2">
      <c r="A11" s="144"/>
      <c r="B11" s="146"/>
      <c r="C11" s="145"/>
      <c r="D11" s="146"/>
    </row>
    <row r="12" spans="1:14" x14ac:dyDescent="0.2">
      <c r="C12" s="143"/>
    </row>
    <row r="13" spans="1:14" ht="16" x14ac:dyDescent="0.2">
      <c r="A13" s="151"/>
      <c r="C13" s="143"/>
    </row>
    <row r="14" spans="1:14" s="75" customFormat="1" x14ac:dyDescent="0.2">
      <c r="A14" s="147"/>
      <c r="B14" s="147"/>
      <c r="C14" s="147"/>
    </row>
    <row r="15" spans="1:14" x14ac:dyDescent="0.2">
      <c r="A15" s="148"/>
      <c r="B15" s="149"/>
      <c r="C15" s="149"/>
    </row>
    <row r="16" spans="1:14" x14ac:dyDescent="0.2">
      <c r="A16" s="148"/>
      <c r="B16" s="149"/>
      <c r="C16" s="149"/>
    </row>
    <row r="19" spans="5:11" x14ac:dyDescent="0.2">
      <c r="I19" s="155"/>
      <c r="J19" s="155"/>
    </row>
    <row r="20" spans="5:11" x14ac:dyDescent="0.2">
      <c r="I20" t="s">
        <v>124</v>
      </c>
    </row>
    <row r="21" spans="5:11" x14ac:dyDescent="0.2">
      <c r="E21" s="75" t="s">
        <v>125</v>
      </c>
      <c r="F21" s="75"/>
      <c r="G21" s="75"/>
      <c r="H21" s="75"/>
      <c r="I21" s="75" t="s">
        <v>123</v>
      </c>
      <c r="J21" s="75"/>
      <c r="K21" s="75"/>
    </row>
  </sheetData>
  <mergeCells count="1">
    <mergeCell ref="A1:K1"/>
  </mergeCells>
  <pageMargins left="0.7" right="0.7" top="0.78740157499999996" bottom="0.78740157499999996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C19" sqref="C19"/>
    </sheetView>
  </sheetViews>
  <sheetFormatPr baseColWidth="10" defaultRowHeight="15" x14ac:dyDescent="0.2"/>
  <cols>
    <col min="1" max="1" width="40.5" bestFit="1" customWidth="1"/>
    <col min="4" max="4" width="12.33203125" bestFit="1" customWidth="1"/>
    <col min="5" max="5" width="11.5" bestFit="1" customWidth="1"/>
    <col min="7" max="7" width="11.5" bestFit="1" customWidth="1"/>
  </cols>
  <sheetData>
    <row r="1" spans="1:8" x14ac:dyDescent="0.2">
      <c r="A1" s="44" t="s">
        <v>20</v>
      </c>
      <c r="B1" s="44"/>
      <c r="C1" s="44"/>
      <c r="D1" s="44"/>
      <c r="E1" s="44"/>
      <c r="F1" s="44"/>
      <c r="G1" s="44"/>
      <c r="H1" s="45"/>
    </row>
    <row r="2" spans="1:8" x14ac:dyDescent="0.2">
      <c r="A2" s="47"/>
      <c r="B2" s="61" t="s">
        <v>63</v>
      </c>
      <c r="C2" s="61" t="s">
        <v>66</v>
      </c>
      <c r="D2" s="61" t="s">
        <v>62</v>
      </c>
      <c r="E2" s="62" t="s">
        <v>67</v>
      </c>
      <c r="F2" s="62" t="s">
        <v>61</v>
      </c>
      <c r="G2" s="61" t="s">
        <v>60</v>
      </c>
      <c r="H2" s="62" t="s">
        <v>59</v>
      </c>
    </row>
    <row r="3" spans="1:8" x14ac:dyDescent="0.2">
      <c r="A3" s="63" t="s">
        <v>104</v>
      </c>
      <c r="B3" s="53"/>
      <c r="C3" s="46">
        <v>0</v>
      </c>
      <c r="D3" s="54">
        <v>0</v>
      </c>
      <c r="E3" s="48">
        <f t="shared" ref="E3:E4" si="0">C3-D3</f>
        <v>0</v>
      </c>
      <c r="F3" s="46">
        <v>0</v>
      </c>
      <c r="G3" s="58">
        <v>1050</v>
      </c>
      <c r="H3" s="48">
        <f t="shared" ref="H3:H4" si="1">F3-G3</f>
        <v>-1050</v>
      </c>
    </row>
    <row r="4" spans="1:8" ht="16" thickBot="1" x14ac:dyDescent="0.25">
      <c r="A4" s="63" t="s">
        <v>80</v>
      </c>
      <c r="B4" s="53">
        <v>1</v>
      </c>
      <c r="C4" s="46">
        <v>0</v>
      </c>
      <c r="D4" s="54">
        <v>0</v>
      </c>
      <c r="E4" s="48">
        <f t="shared" si="0"/>
        <v>0</v>
      </c>
      <c r="F4" s="46">
        <v>0</v>
      </c>
      <c r="G4" s="58">
        <v>1000</v>
      </c>
      <c r="H4" s="48">
        <f t="shared" si="1"/>
        <v>-1000</v>
      </c>
    </row>
    <row r="5" spans="1:8" ht="16" thickTop="1" x14ac:dyDescent="0.2">
      <c r="A5" s="55"/>
      <c r="B5" s="59" t="s">
        <v>58</v>
      </c>
      <c r="C5" s="60">
        <f t="shared" ref="C5:H5" si="2">SUM(C3:C4)</f>
        <v>0</v>
      </c>
      <c r="D5" s="56">
        <f t="shared" si="2"/>
        <v>0</v>
      </c>
      <c r="E5" s="108">
        <f t="shared" si="2"/>
        <v>0</v>
      </c>
      <c r="F5" s="60">
        <f t="shared" si="2"/>
        <v>0</v>
      </c>
      <c r="G5" s="56">
        <f t="shared" si="2"/>
        <v>2050</v>
      </c>
      <c r="H5" s="108">
        <f t="shared" si="2"/>
        <v>-2050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19" sqref="A19"/>
    </sheetView>
  </sheetViews>
  <sheetFormatPr baseColWidth="10" defaultRowHeight="15" x14ac:dyDescent="0.2"/>
  <cols>
    <col min="1" max="1" width="40.5" bestFit="1" customWidth="1"/>
    <col min="4" max="4" width="12.33203125" bestFit="1" customWidth="1"/>
    <col min="5" max="5" width="11.5" bestFit="1" customWidth="1"/>
    <col min="7" max="7" width="11.5" bestFit="1" customWidth="1"/>
  </cols>
  <sheetData>
    <row r="1" spans="1:8" x14ac:dyDescent="0.2">
      <c r="A1" s="44" t="s">
        <v>21</v>
      </c>
      <c r="B1" s="44"/>
      <c r="C1" s="44"/>
      <c r="D1" s="44"/>
      <c r="E1" s="44"/>
      <c r="F1" s="44"/>
      <c r="G1" s="44"/>
      <c r="H1" s="45"/>
    </row>
    <row r="2" spans="1:8" x14ac:dyDescent="0.2">
      <c r="A2" s="47"/>
      <c r="B2" s="61" t="s">
        <v>63</v>
      </c>
      <c r="C2" s="61" t="s">
        <v>66</v>
      </c>
      <c r="D2" s="61" t="s">
        <v>62</v>
      </c>
      <c r="E2" s="62" t="s">
        <v>67</v>
      </c>
      <c r="F2" s="62" t="s">
        <v>61</v>
      </c>
      <c r="G2" s="61" t="s">
        <v>60</v>
      </c>
      <c r="H2" s="62" t="s">
        <v>59</v>
      </c>
    </row>
    <row r="3" spans="1:8" x14ac:dyDescent="0.2">
      <c r="A3" s="63" t="s">
        <v>111</v>
      </c>
      <c r="B3" s="53"/>
      <c r="C3" s="46">
        <v>0</v>
      </c>
      <c r="D3" s="54">
        <v>0</v>
      </c>
      <c r="E3" s="48">
        <f t="shared" ref="E3:E6" si="0">C3-D3</f>
        <v>0</v>
      </c>
      <c r="F3" s="46">
        <v>0</v>
      </c>
      <c r="G3" s="58">
        <v>2000</v>
      </c>
      <c r="H3" s="48">
        <f>F3-G3</f>
        <v>-2000</v>
      </c>
    </row>
    <row r="4" spans="1:8" x14ac:dyDescent="0.2">
      <c r="A4" s="63" t="s">
        <v>121</v>
      </c>
      <c r="B4" s="53">
        <v>1</v>
      </c>
      <c r="C4" s="46">
        <v>0</v>
      </c>
      <c r="D4" s="54">
        <v>0</v>
      </c>
      <c r="E4" s="48">
        <f t="shared" si="0"/>
        <v>0</v>
      </c>
      <c r="F4" s="46">
        <v>0</v>
      </c>
      <c r="G4" s="58">
        <v>600</v>
      </c>
      <c r="H4" s="48">
        <f>F4-G4</f>
        <v>-600</v>
      </c>
    </row>
    <row r="5" spans="1:8" x14ac:dyDescent="0.2">
      <c r="A5" s="63" t="s">
        <v>102</v>
      </c>
      <c r="B5" s="53">
        <v>1</v>
      </c>
      <c r="C5" s="46">
        <v>0</v>
      </c>
      <c r="D5" s="54">
        <v>0</v>
      </c>
      <c r="E5" s="48">
        <f t="shared" si="0"/>
        <v>0</v>
      </c>
      <c r="F5" s="46">
        <v>0</v>
      </c>
      <c r="G5" s="58">
        <v>500</v>
      </c>
      <c r="H5" s="48">
        <f t="shared" ref="H5:H6" si="1">F5-G5</f>
        <v>-500</v>
      </c>
    </row>
    <row r="6" spans="1:8" x14ac:dyDescent="0.2">
      <c r="A6" s="63" t="s">
        <v>81</v>
      </c>
      <c r="B6" s="53">
        <v>1</v>
      </c>
      <c r="C6" s="46">
        <v>0</v>
      </c>
      <c r="D6" s="54">
        <v>0</v>
      </c>
      <c r="E6" s="48">
        <f t="shared" si="0"/>
        <v>0</v>
      </c>
      <c r="F6" s="46">
        <v>0</v>
      </c>
      <c r="G6" s="58">
        <v>200</v>
      </c>
      <c r="H6" s="48">
        <f t="shared" si="1"/>
        <v>-200</v>
      </c>
    </row>
    <row r="7" spans="1:8" x14ac:dyDescent="0.2">
      <c r="A7" s="63" t="s">
        <v>82</v>
      </c>
      <c r="B7" s="53">
        <v>1</v>
      </c>
      <c r="C7" s="46">
        <v>0</v>
      </c>
      <c r="D7" s="54">
        <v>0</v>
      </c>
      <c r="E7" s="48">
        <f t="shared" ref="E7:E8" si="2">C7-D7</f>
        <v>0</v>
      </c>
      <c r="F7" s="46">
        <v>0</v>
      </c>
      <c r="G7" s="58">
        <v>200</v>
      </c>
      <c r="H7" s="48">
        <f t="shared" ref="H7:H8" si="3">F7-G7</f>
        <v>-200</v>
      </c>
    </row>
    <row r="8" spans="1:8" ht="16" thickBot="1" x14ac:dyDescent="0.25">
      <c r="A8" s="63" t="s">
        <v>110</v>
      </c>
      <c r="B8" s="53"/>
      <c r="C8" s="46">
        <v>0</v>
      </c>
      <c r="D8" s="54">
        <v>0</v>
      </c>
      <c r="E8" s="48">
        <f t="shared" si="2"/>
        <v>0</v>
      </c>
      <c r="F8" s="46">
        <v>0</v>
      </c>
      <c r="G8" s="58">
        <v>300</v>
      </c>
      <c r="H8" s="48">
        <f t="shared" si="3"/>
        <v>-300</v>
      </c>
    </row>
    <row r="9" spans="1:8" ht="16" thickTop="1" x14ac:dyDescent="0.2">
      <c r="A9" s="55"/>
      <c r="B9" s="59" t="s">
        <v>58</v>
      </c>
      <c r="C9" s="60">
        <f t="shared" ref="C9:H9" si="4">SUM(C3:C8)</f>
        <v>0</v>
      </c>
      <c r="D9" s="56">
        <f t="shared" si="4"/>
        <v>0</v>
      </c>
      <c r="E9" s="108">
        <f t="shared" si="4"/>
        <v>0</v>
      </c>
      <c r="F9" s="60">
        <f t="shared" si="4"/>
        <v>0</v>
      </c>
      <c r="G9" s="56">
        <f t="shared" si="4"/>
        <v>3800</v>
      </c>
      <c r="H9" s="108">
        <f t="shared" si="4"/>
        <v>-3800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B20" sqref="B19:B20"/>
    </sheetView>
  </sheetViews>
  <sheetFormatPr baseColWidth="10" defaultRowHeight="15" x14ac:dyDescent="0.2"/>
  <cols>
    <col min="1" max="1" width="44.5" bestFit="1" customWidth="1"/>
    <col min="4" max="4" width="12.33203125" bestFit="1" customWidth="1"/>
    <col min="5" max="5" width="11.5" bestFit="1" customWidth="1"/>
    <col min="7" max="7" width="12.5" bestFit="1" customWidth="1"/>
    <col min="8" max="8" width="13.1640625" bestFit="1" customWidth="1"/>
  </cols>
  <sheetData>
    <row r="1" spans="1:8" x14ac:dyDescent="0.2">
      <c r="A1" s="44" t="s">
        <v>22</v>
      </c>
      <c r="B1" s="44"/>
      <c r="C1" s="44"/>
      <c r="D1" s="44"/>
      <c r="E1" s="44"/>
      <c r="F1" s="44"/>
      <c r="G1" s="44"/>
      <c r="H1" s="45"/>
    </row>
    <row r="2" spans="1:8" x14ac:dyDescent="0.2">
      <c r="A2" s="47"/>
      <c r="B2" s="61" t="s">
        <v>63</v>
      </c>
      <c r="C2" s="61" t="s">
        <v>66</v>
      </c>
      <c r="D2" s="61" t="s">
        <v>62</v>
      </c>
      <c r="E2" s="62" t="s">
        <v>67</v>
      </c>
      <c r="F2" s="62" t="s">
        <v>61</v>
      </c>
      <c r="G2" s="61" t="s">
        <v>60</v>
      </c>
      <c r="H2" s="62" t="s">
        <v>59</v>
      </c>
    </row>
    <row r="3" spans="1:8" x14ac:dyDescent="0.2">
      <c r="A3" s="63" t="s">
        <v>115</v>
      </c>
      <c r="B3" s="53"/>
      <c r="C3" s="46">
        <v>0</v>
      </c>
      <c r="D3" s="54">
        <v>0</v>
      </c>
      <c r="E3" s="48">
        <f t="shared" ref="E3:E5" si="0">C3-D3</f>
        <v>0</v>
      </c>
      <c r="F3" s="46">
        <v>0</v>
      </c>
      <c r="G3" s="58">
        <v>300</v>
      </c>
      <c r="H3" s="48">
        <f>F3-G3</f>
        <v>-300</v>
      </c>
    </row>
    <row r="4" spans="1:8" x14ac:dyDescent="0.2">
      <c r="A4" s="72" t="s">
        <v>116</v>
      </c>
      <c r="B4" s="139"/>
      <c r="C4" s="140">
        <v>0</v>
      </c>
      <c r="D4" s="141">
        <v>0</v>
      </c>
      <c r="E4" s="48">
        <f t="shared" si="0"/>
        <v>0</v>
      </c>
      <c r="F4" s="140">
        <v>0</v>
      </c>
      <c r="G4" s="142">
        <v>550</v>
      </c>
      <c r="H4" s="48">
        <f t="shared" ref="H4:H5" si="1">F4-G4</f>
        <v>-550</v>
      </c>
    </row>
    <row r="5" spans="1:8" ht="16" thickBot="1" x14ac:dyDescent="0.25">
      <c r="A5" s="72" t="s">
        <v>117</v>
      </c>
      <c r="B5" s="139"/>
      <c r="C5" s="140">
        <v>0</v>
      </c>
      <c r="D5" s="141">
        <v>0</v>
      </c>
      <c r="E5" s="48">
        <f t="shared" si="0"/>
        <v>0</v>
      </c>
      <c r="F5" s="140">
        <v>0</v>
      </c>
      <c r="G5" s="142">
        <v>1200</v>
      </c>
      <c r="H5" s="48">
        <f t="shared" si="1"/>
        <v>-1200</v>
      </c>
    </row>
    <row r="6" spans="1:8" ht="16" thickTop="1" x14ac:dyDescent="0.2">
      <c r="A6" s="55"/>
      <c r="B6" s="59" t="s">
        <v>58</v>
      </c>
      <c r="C6" s="108">
        <f t="shared" ref="C6:G6" si="2">SUM(C3:C5)</f>
        <v>0</v>
      </c>
      <c r="D6" s="108">
        <f t="shared" si="2"/>
        <v>0</v>
      </c>
      <c r="E6" s="108">
        <f t="shared" si="2"/>
        <v>0</v>
      </c>
      <c r="F6" s="108">
        <f t="shared" si="2"/>
        <v>0</v>
      </c>
      <c r="G6" s="108">
        <f t="shared" si="2"/>
        <v>2050</v>
      </c>
      <c r="H6" s="108">
        <f>SUM(H3:H5)</f>
        <v>-2050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G7" sqref="G7"/>
    </sheetView>
  </sheetViews>
  <sheetFormatPr baseColWidth="10" defaultRowHeight="15" x14ac:dyDescent="0.2"/>
  <cols>
    <col min="1" max="1" width="38.1640625" bestFit="1" customWidth="1"/>
    <col min="2" max="2" width="10" bestFit="1" customWidth="1"/>
    <col min="3" max="3" width="12.83203125" bestFit="1" customWidth="1"/>
    <col min="4" max="4" width="13.6640625" bestFit="1" customWidth="1"/>
    <col min="5" max="5" width="14.83203125" bestFit="1" customWidth="1"/>
    <col min="6" max="6" width="12.6640625" bestFit="1" customWidth="1"/>
    <col min="7" max="7" width="14" bestFit="1" customWidth="1"/>
    <col min="8" max="8" width="13.1640625" bestFit="1" customWidth="1"/>
  </cols>
  <sheetData>
    <row r="1" spans="1:8" x14ac:dyDescent="0.2">
      <c r="A1" s="44" t="s">
        <v>64</v>
      </c>
      <c r="B1" s="44"/>
      <c r="C1" s="44"/>
      <c r="D1" s="44"/>
      <c r="E1" s="44"/>
      <c r="F1" s="44"/>
      <c r="G1" s="44"/>
      <c r="H1" s="45"/>
    </row>
    <row r="2" spans="1:8" x14ac:dyDescent="0.2">
      <c r="A2" s="47"/>
      <c r="B2" s="61" t="s">
        <v>63</v>
      </c>
      <c r="C2" s="61" t="s">
        <v>66</v>
      </c>
      <c r="D2" s="61" t="s">
        <v>62</v>
      </c>
      <c r="E2" s="62" t="s">
        <v>67</v>
      </c>
      <c r="F2" s="62" t="s">
        <v>61</v>
      </c>
      <c r="G2" s="61" t="s">
        <v>60</v>
      </c>
      <c r="H2" s="62" t="s">
        <v>59</v>
      </c>
    </row>
    <row r="3" spans="1:8" x14ac:dyDescent="0.2">
      <c r="A3" s="47" t="s">
        <v>68</v>
      </c>
      <c r="B3" s="53"/>
      <c r="C3" s="46">
        <v>0</v>
      </c>
      <c r="D3" s="54">
        <v>0</v>
      </c>
      <c r="E3" s="48">
        <f t="shared" ref="E3:E11" si="0">C3-D3</f>
        <v>0</v>
      </c>
      <c r="F3" s="46">
        <v>0</v>
      </c>
      <c r="G3" s="58">
        <v>0</v>
      </c>
      <c r="H3" s="48">
        <f>F3-G3</f>
        <v>0</v>
      </c>
    </row>
    <row r="4" spans="1:8" x14ac:dyDescent="0.2">
      <c r="A4" s="63" t="s">
        <v>69</v>
      </c>
      <c r="B4" s="53"/>
      <c r="C4" s="46">
        <v>0</v>
      </c>
      <c r="D4" s="54">
        <v>0</v>
      </c>
      <c r="E4" s="48">
        <f t="shared" si="0"/>
        <v>0</v>
      </c>
      <c r="F4" s="46">
        <v>0</v>
      </c>
      <c r="G4" s="58">
        <v>50</v>
      </c>
      <c r="H4" s="48">
        <f t="shared" ref="H4:H11" si="1">F4-G4</f>
        <v>-50</v>
      </c>
    </row>
    <row r="5" spans="1:8" x14ac:dyDescent="0.2">
      <c r="A5" s="63" t="s">
        <v>70</v>
      </c>
      <c r="B5" s="53">
        <v>2</v>
      </c>
      <c r="C5" s="46">
        <v>0</v>
      </c>
      <c r="D5" s="54">
        <v>0</v>
      </c>
      <c r="E5" s="48">
        <f t="shared" si="0"/>
        <v>0</v>
      </c>
      <c r="F5" s="46">
        <v>0</v>
      </c>
      <c r="G5" s="58">
        <v>500</v>
      </c>
      <c r="H5" s="48">
        <f t="shared" si="1"/>
        <v>-500</v>
      </c>
    </row>
    <row r="6" spans="1:8" x14ac:dyDescent="0.2">
      <c r="A6" s="63" t="s">
        <v>71</v>
      </c>
      <c r="B6" s="53">
        <v>1</v>
      </c>
      <c r="C6" s="46">
        <v>0</v>
      </c>
      <c r="D6" s="54">
        <v>0</v>
      </c>
      <c r="E6" s="48">
        <f t="shared" si="0"/>
        <v>0</v>
      </c>
      <c r="F6" s="46">
        <v>0</v>
      </c>
      <c r="G6" s="58">
        <v>35</v>
      </c>
      <c r="H6" s="48">
        <f t="shared" si="1"/>
        <v>-35</v>
      </c>
    </row>
    <row r="7" spans="1:8" x14ac:dyDescent="0.2">
      <c r="A7" s="63" t="s">
        <v>72</v>
      </c>
      <c r="B7" s="53">
        <v>1</v>
      </c>
      <c r="C7" s="46">
        <v>0</v>
      </c>
      <c r="D7" s="54">
        <v>0</v>
      </c>
      <c r="E7" s="48">
        <f t="shared" si="0"/>
        <v>0</v>
      </c>
      <c r="F7" s="46">
        <v>0</v>
      </c>
      <c r="G7" s="58">
        <v>37.5</v>
      </c>
      <c r="H7" s="48">
        <f t="shared" si="1"/>
        <v>-37.5</v>
      </c>
    </row>
    <row r="8" spans="1:8" x14ac:dyDescent="0.2">
      <c r="A8" s="63" t="s">
        <v>73</v>
      </c>
      <c r="B8" s="53"/>
      <c r="C8" s="46">
        <v>0</v>
      </c>
      <c r="D8" s="54">
        <v>600</v>
      </c>
      <c r="E8" s="48">
        <f t="shared" si="0"/>
        <v>-600</v>
      </c>
      <c r="F8" s="46">
        <v>0</v>
      </c>
      <c r="G8" s="58">
        <v>450</v>
      </c>
      <c r="H8" s="48">
        <f t="shared" si="1"/>
        <v>-450</v>
      </c>
    </row>
    <row r="9" spans="1:8" x14ac:dyDescent="0.2">
      <c r="A9" s="71" t="s">
        <v>109</v>
      </c>
      <c r="B9" s="53"/>
      <c r="C9" s="46">
        <v>0</v>
      </c>
      <c r="D9" s="54">
        <v>0</v>
      </c>
      <c r="E9" s="48">
        <f t="shared" si="0"/>
        <v>0</v>
      </c>
      <c r="F9" s="46">
        <v>0</v>
      </c>
      <c r="G9" s="58">
        <v>150</v>
      </c>
      <c r="H9" s="48">
        <f t="shared" si="1"/>
        <v>-150</v>
      </c>
    </row>
    <row r="10" spans="1:8" x14ac:dyDescent="0.2">
      <c r="A10" s="138" t="s">
        <v>106</v>
      </c>
      <c r="B10" s="53"/>
      <c r="C10" s="46">
        <v>0</v>
      </c>
      <c r="D10" s="54">
        <v>0</v>
      </c>
      <c r="E10" s="48">
        <f t="shared" si="0"/>
        <v>0</v>
      </c>
      <c r="F10" s="46">
        <v>0</v>
      </c>
      <c r="G10" s="58">
        <v>500</v>
      </c>
      <c r="H10" s="48">
        <f t="shared" si="1"/>
        <v>-500</v>
      </c>
    </row>
    <row r="11" spans="1:8" ht="16" thickBot="1" x14ac:dyDescent="0.25">
      <c r="A11" s="47" t="s">
        <v>85</v>
      </c>
      <c r="B11" s="53"/>
      <c r="C11" s="46">
        <v>0</v>
      </c>
      <c r="D11" s="54">
        <v>0</v>
      </c>
      <c r="E11" s="48">
        <f t="shared" si="0"/>
        <v>0</v>
      </c>
      <c r="F11" s="46">
        <v>0</v>
      </c>
      <c r="G11" s="58">
        <v>1400</v>
      </c>
      <c r="H11" s="48">
        <f t="shared" si="1"/>
        <v>-1400</v>
      </c>
    </row>
    <row r="12" spans="1:8" s="57" customFormat="1" ht="16" thickTop="1" x14ac:dyDescent="0.2">
      <c r="A12" s="55"/>
      <c r="B12" s="59" t="s">
        <v>58</v>
      </c>
      <c r="C12" s="60">
        <f t="shared" ref="C12:H12" si="2">SUM(C3:C11)</f>
        <v>0</v>
      </c>
      <c r="D12" s="56">
        <f t="shared" si="2"/>
        <v>600</v>
      </c>
      <c r="E12" s="108">
        <f t="shared" si="2"/>
        <v>-600</v>
      </c>
      <c r="F12" s="60">
        <f t="shared" si="2"/>
        <v>0</v>
      </c>
      <c r="G12" s="56">
        <f t="shared" si="2"/>
        <v>3122.5</v>
      </c>
      <c r="H12" s="108">
        <f t="shared" si="2"/>
        <v>-3122.5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47"/>
  <sheetViews>
    <sheetView topLeftCell="B1" workbookViewId="0">
      <pane ySplit="1" topLeftCell="A23" activePane="bottomLeft" state="frozen"/>
      <selection pane="bottomLeft" activeCell="L23" sqref="L23"/>
    </sheetView>
  </sheetViews>
  <sheetFormatPr baseColWidth="10" defaultRowHeight="15" x14ac:dyDescent="0.2"/>
  <cols>
    <col min="6" max="6" width="13.5" bestFit="1" customWidth="1"/>
    <col min="8" max="8" width="15.83203125" customWidth="1"/>
    <col min="9" max="9" width="15.5" customWidth="1"/>
    <col min="10" max="10" width="15.83203125" customWidth="1"/>
    <col min="11" max="11" width="17.83203125" customWidth="1"/>
    <col min="12" max="12" width="16.83203125" customWidth="1"/>
    <col min="13" max="13" width="15.83203125" customWidth="1"/>
    <col min="15" max="15" width="13.1640625" hidden="1" customWidth="1"/>
    <col min="16" max="16" width="13.33203125" hidden="1" customWidth="1"/>
  </cols>
  <sheetData>
    <row r="1" spans="1:16" ht="17" thickBot="1" x14ac:dyDescent="0.25">
      <c r="A1" s="160" t="s">
        <v>98</v>
      </c>
      <c r="B1" s="160"/>
      <c r="C1" s="160"/>
      <c r="D1" s="160"/>
      <c r="E1" s="160"/>
      <c r="F1" s="160"/>
      <c r="G1" s="161"/>
      <c r="H1" s="87" t="s">
        <v>0</v>
      </c>
      <c r="I1" s="87" t="s">
        <v>1</v>
      </c>
      <c r="J1" s="87" t="s">
        <v>2</v>
      </c>
      <c r="K1" s="87" t="s">
        <v>3</v>
      </c>
      <c r="L1" s="88" t="s">
        <v>4</v>
      </c>
      <c r="M1" s="89" t="s">
        <v>5</v>
      </c>
      <c r="O1" s="128" t="s">
        <v>100</v>
      </c>
      <c r="P1" s="129" t="s">
        <v>101</v>
      </c>
    </row>
    <row r="2" spans="1:16" x14ac:dyDescent="0.2">
      <c r="A2" s="157" t="s">
        <v>6</v>
      </c>
      <c r="B2" s="157"/>
      <c r="C2" s="157"/>
      <c r="D2" s="157"/>
      <c r="E2" s="158"/>
      <c r="F2" s="158"/>
      <c r="G2" s="158"/>
      <c r="H2" s="158"/>
      <c r="I2" s="158"/>
      <c r="J2" s="158"/>
      <c r="K2" s="158"/>
      <c r="L2" s="158"/>
      <c r="M2" s="158"/>
      <c r="O2" s="130"/>
      <c r="P2" s="131"/>
    </row>
    <row r="3" spans="1:16" x14ac:dyDescent="0.2">
      <c r="A3" s="2">
        <v>100</v>
      </c>
      <c r="B3" s="3" t="s">
        <v>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130"/>
      <c r="P3" s="131"/>
    </row>
    <row r="4" spans="1:16" x14ac:dyDescent="0.2">
      <c r="A4" s="1"/>
      <c r="B4" s="4"/>
      <c r="C4" s="5" t="s">
        <v>8</v>
      </c>
      <c r="D4" s="5"/>
      <c r="E4" s="5"/>
      <c r="F4" s="6"/>
      <c r="G4" s="7"/>
      <c r="H4" s="8"/>
      <c r="I4" s="9"/>
      <c r="J4" s="112"/>
      <c r="K4" s="113"/>
      <c r="L4" s="10"/>
      <c r="M4" s="114"/>
      <c r="O4" s="130"/>
      <c r="P4" s="131"/>
    </row>
    <row r="5" spans="1:16" x14ac:dyDescent="0.2">
      <c r="A5" s="1"/>
      <c r="B5" s="11">
        <v>101</v>
      </c>
      <c r="C5" s="5"/>
      <c r="D5" s="159" t="s">
        <v>65</v>
      </c>
      <c r="E5" s="159"/>
      <c r="F5" s="6"/>
      <c r="G5" s="12"/>
      <c r="H5" s="13">
        <v>0</v>
      </c>
      <c r="I5" s="64">
        <v>0</v>
      </c>
      <c r="J5" s="109">
        <f t="shared" ref="J5:J12" si="0">H5-I5</f>
        <v>0</v>
      </c>
      <c r="K5" s="13">
        <v>0</v>
      </c>
      <c r="L5" s="65">
        <v>44500</v>
      </c>
      <c r="M5" s="103">
        <f>L5-K5</f>
        <v>44500</v>
      </c>
      <c r="O5" s="130"/>
      <c r="P5" s="131"/>
    </row>
    <row r="6" spans="1:16" x14ac:dyDescent="0.2">
      <c r="A6" s="1"/>
      <c r="B6" s="11">
        <v>102</v>
      </c>
      <c r="C6" s="5"/>
      <c r="D6" s="5" t="s">
        <v>9</v>
      </c>
      <c r="E6" s="5"/>
      <c r="F6" s="6"/>
      <c r="G6" s="12"/>
      <c r="H6" s="13">
        <v>0</v>
      </c>
      <c r="I6" s="64">
        <v>0</v>
      </c>
      <c r="J6" s="109">
        <f t="shared" si="0"/>
        <v>0</v>
      </c>
      <c r="K6" s="13">
        <v>0</v>
      </c>
      <c r="L6" s="65">
        <v>10000</v>
      </c>
      <c r="M6" s="103">
        <f t="shared" ref="M6:M12" si="1">L6-K6</f>
        <v>10000</v>
      </c>
      <c r="O6" s="130"/>
      <c r="P6" s="131"/>
    </row>
    <row r="7" spans="1:16" x14ac:dyDescent="0.2">
      <c r="A7" s="1"/>
      <c r="B7" s="11">
        <v>103</v>
      </c>
      <c r="C7" s="5"/>
      <c r="D7" s="5" t="s">
        <v>10</v>
      </c>
      <c r="E7" s="5"/>
      <c r="F7" s="6"/>
      <c r="G7" s="12"/>
      <c r="H7" s="13">
        <v>0</v>
      </c>
      <c r="I7" s="64">
        <v>0</v>
      </c>
      <c r="J7" s="109">
        <f t="shared" si="0"/>
        <v>0</v>
      </c>
      <c r="K7" s="13">
        <v>0</v>
      </c>
      <c r="L7" s="66">
        <v>2000</v>
      </c>
      <c r="M7" s="103">
        <f t="shared" si="1"/>
        <v>2000</v>
      </c>
      <c r="O7" s="130"/>
      <c r="P7" s="131"/>
    </row>
    <row r="8" spans="1:16" x14ac:dyDescent="0.2">
      <c r="A8" s="1"/>
      <c r="B8" s="11">
        <v>104</v>
      </c>
      <c r="C8" s="5"/>
      <c r="D8" s="5" t="s">
        <v>11</v>
      </c>
      <c r="E8" s="5"/>
      <c r="F8" s="6"/>
      <c r="G8" s="12"/>
      <c r="H8" s="13">
        <v>0</v>
      </c>
      <c r="I8" s="64">
        <v>0</v>
      </c>
      <c r="J8" s="109">
        <f t="shared" si="0"/>
        <v>0</v>
      </c>
      <c r="K8" s="13">
        <v>0</v>
      </c>
      <c r="L8" s="66">
        <v>0</v>
      </c>
      <c r="M8" s="103">
        <f t="shared" si="1"/>
        <v>0</v>
      </c>
      <c r="O8" s="130"/>
      <c r="P8" s="131"/>
    </row>
    <row r="9" spans="1:16" x14ac:dyDescent="0.2">
      <c r="A9" s="1"/>
      <c r="B9" s="11">
        <v>105</v>
      </c>
      <c r="C9" s="5"/>
      <c r="D9" s="5" t="s">
        <v>83</v>
      </c>
      <c r="E9" s="5"/>
      <c r="F9" s="6"/>
      <c r="G9" s="12"/>
      <c r="H9" s="13">
        <v>0</v>
      </c>
      <c r="I9" s="64">
        <v>0</v>
      </c>
      <c r="J9" s="109">
        <f t="shared" si="0"/>
        <v>0</v>
      </c>
      <c r="K9" s="13">
        <v>0</v>
      </c>
      <c r="L9" s="66">
        <v>2000</v>
      </c>
      <c r="M9" s="103">
        <f t="shared" si="1"/>
        <v>2000</v>
      </c>
      <c r="O9" s="130"/>
      <c r="P9" s="131"/>
    </row>
    <row r="10" spans="1:16" x14ac:dyDescent="0.2">
      <c r="A10" s="1"/>
      <c r="B10" s="11">
        <v>106</v>
      </c>
      <c r="C10" s="5"/>
      <c r="D10" s="5" t="s">
        <v>84</v>
      </c>
      <c r="E10" s="5"/>
      <c r="F10" s="6"/>
      <c r="G10" s="12"/>
      <c r="H10" s="13">
        <v>0</v>
      </c>
      <c r="I10" s="64">
        <v>0</v>
      </c>
      <c r="J10" s="109">
        <f t="shared" si="0"/>
        <v>0</v>
      </c>
      <c r="K10" s="13">
        <v>0</v>
      </c>
      <c r="L10" s="66">
        <v>1000</v>
      </c>
      <c r="M10" s="103">
        <f t="shared" si="1"/>
        <v>1000</v>
      </c>
      <c r="O10" s="130"/>
      <c r="P10" s="131"/>
    </row>
    <row r="11" spans="1:16" x14ac:dyDescent="0.2">
      <c r="A11" s="1"/>
      <c r="B11" s="11">
        <v>107</v>
      </c>
      <c r="C11" s="5"/>
      <c r="D11" s="5" t="s">
        <v>12</v>
      </c>
      <c r="E11" s="5"/>
      <c r="F11" s="6"/>
      <c r="G11" s="12"/>
      <c r="H11" s="13">
        <v>0</v>
      </c>
      <c r="I11" s="64">
        <v>0</v>
      </c>
      <c r="J11" s="109">
        <f>H11-I11</f>
        <v>0</v>
      </c>
      <c r="K11" s="13">
        <v>0</v>
      </c>
      <c r="L11" s="66">
        <v>10000</v>
      </c>
      <c r="M11" s="103">
        <f t="shared" si="1"/>
        <v>10000</v>
      </c>
      <c r="O11" s="130"/>
      <c r="P11" s="131"/>
    </row>
    <row r="12" spans="1:16" x14ac:dyDescent="0.2">
      <c r="A12" s="1"/>
      <c r="B12" s="11">
        <v>110</v>
      </c>
      <c r="C12" s="5"/>
      <c r="D12" s="5" t="s">
        <v>13</v>
      </c>
      <c r="E12" s="5"/>
      <c r="F12" s="16"/>
      <c r="G12" s="12"/>
      <c r="H12" s="13">
        <v>0</v>
      </c>
      <c r="I12" s="64">
        <v>0</v>
      </c>
      <c r="J12" s="109">
        <f t="shared" si="0"/>
        <v>0</v>
      </c>
      <c r="K12" s="13">
        <v>0</v>
      </c>
      <c r="L12" s="66">
        <v>500</v>
      </c>
      <c r="M12" s="103">
        <f t="shared" si="1"/>
        <v>500</v>
      </c>
      <c r="O12" s="130"/>
      <c r="P12" s="131"/>
    </row>
    <row r="13" spans="1:16" x14ac:dyDescent="0.2">
      <c r="A13" s="1"/>
      <c r="B13" s="90">
        <v>120</v>
      </c>
      <c r="C13" s="91" t="s">
        <v>7</v>
      </c>
      <c r="D13" s="92"/>
      <c r="E13" s="92"/>
      <c r="F13" s="92"/>
      <c r="G13" s="92"/>
      <c r="H13" s="92"/>
      <c r="I13" s="92"/>
      <c r="J13" s="92"/>
      <c r="K13" s="92"/>
      <c r="L13" s="92"/>
      <c r="M13" s="92"/>
      <c r="O13" s="130"/>
      <c r="P13" s="131"/>
    </row>
    <row r="14" spans="1:16" x14ac:dyDescent="0.2">
      <c r="A14" s="1"/>
      <c r="B14" s="17">
        <v>121</v>
      </c>
      <c r="C14" s="5"/>
      <c r="D14" s="5" t="s">
        <v>14</v>
      </c>
      <c r="E14" s="5"/>
      <c r="F14" s="18"/>
      <c r="G14" s="12"/>
      <c r="H14" s="13">
        <v>0</v>
      </c>
      <c r="I14" s="64">
        <f>Finanzen!D5</f>
        <v>0</v>
      </c>
      <c r="J14" s="109">
        <f t="shared" ref="J14:J25" si="2">H14-I14</f>
        <v>0</v>
      </c>
      <c r="K14" s="13">
        <v>0</v>
      </c>
      <c r="L14" s="66">
        <f>Finanzen!G5</f>
        <v>900</v>
      </c>
      <c r="M14" s="103">
        <f>L14-K14</f>
        <v>900</v>
      </c>
      <c r="O14" s="130"/>
      <c r="P14" s="131"/>
    </row>
    <row r="15" spans="1:16" x14ac:dyDescent="0.2">
      <c r="A15" s="1"/>
      <c r="B15" s="17">
        <v>122</v>
      </c>
      <c r="C15" s="5"/>
      <c r="D15" s="5" t="s">
        <v>15</v>
      </c>
      <c r="E15" s="5"/>
      <c r="F15" s="18"/>
      <c r="G15" s="12"/>
      <c r="H15" s="13">
        <v>0</v>
      </c>
      <c r="I15" s="66">
        <f>Hochschulpolitik!D7</f>
        <v>0</v>
      </c>
      <c r="J15" s="109">
        <f t="shared" si="2"/>
        <v>0</v>
      </c>
      <c r="K15" s="13">
        <v>0</v>
      </c>
      <c r="L15" s="66">
        <f>Hochschulpolitik!G7</f>
        <v>3325</v>
      </c>
      <c r="M15" s="103">
        <f t="shared" ref="M15:M25" si="3">L15-K15</f>
        <v>3325</v>
      </c>
      <c r="O15" s="130"/>
      <c r="P15" s="131"/>
    </row>
    <row r="16" spans="1:16" x14ac:dyDescent="0.2">
      <c r="A16" s="1"/>
      <c r="B16" s="17">
        <v>123</v>
      </c>
      <c r="C16" s="5"/>
      <c r="D16" s="5" t="s">
        <v>16</v>
      </c>
      <c r="E16" s="5"/>
      <c r="F16" s="6"/>
      <c r="G16" s="12"/>
      <c r="H16" s="13">
        <v>0</v>
      </c>
      <c r="I16" s="66">
        <f>Internationales!D5</f>
        <v>0</v>
      </c>
      <c r="J16" s="109">
        <f t="shared" si="2"/>
        <v>0</v>
      </c>
      <c r="K16" s="13">
        <v>0</v>
      </c>
      <c r="L16" s="66">
        <f>Internationales!G5</f>
        <v>1000</v>
      </c>
      <c r="M16" s="103">
        <f t="shared" si="3"/>
        <v>1000</v>
      </c>
      <c r="O16" s="130"/>
      <c r="P16" s="131"/>
    </row>
    <row r="17" spans="1:16" x14ac:dyDescent="0.2">
      <c r="A17" s="1"/>
      <c r="B17" s="17">
        <v>124</v>
      </c>
      <c r="C17" s="5"/>
      <c r="D17" s="5" t="s">
        <v>17</v>
      </c>
      <c r="E17" s="5"/>
      <c r="F17" s="6"/>
      <c r="G17" s="12"/>
      <c r="H17" s="13">
        <v>0</v>
      </c>
      <c r="I17" s="66">
        <f>Kultur!D8</f>
        <v>8250</v>
      </c>
      <c r="J17" s="109">
        <f t="shared" si="2"/>
        <v>-8250</v>
      </c>
      <c r="K17" s="13">
        <v>0</v>
      </c>
      <c r="L17" s="66">
        <f>Kultur!G8</f>
        <v>25500</v>
      </c>
      <c r="M17" s="103">
        <f t="shared" si="3"/>
        <v>25500</v>
      </c>
      <c r="O17" s="130"/>
      <c r="P17" s="131"/>
    </row>
    <row r="18" spans="1:16" x14ac:dyDescent="0.2">
      <c r="A18" s="1"/>
      <c r="B18" s="17">
        <v>125</v>
      </c>
      <c r="C18" s="5"/>
      <c r="D18" s="5" t="s">
        <v>18</v>
      </c>
      <c r="E18" s="5"/>
      <c r="F18" s="6"/>
      <c r="G18" s="12"/>
      <c r="H18" s="13">
        <v>0</v>
      </c>
      <c r="I18" s="66">
        <f>Öffentlichkeitsarbeit!D7</f>
        <v>600</v>
      </c>
      <c r="J18" s="109">
        <f t="shared" si="2"/>
        <v>-600</v>
      </c>
      <c r="K18" s="13">
        <v>0</v>
      </c>
      <c r="L18" s="66">
        <f>Öffentlichkeitsarbeit!G7</f>
        <v>7100</v>
      </c>
      <c r="M18" s="103">
        <f t="shared" si="3"/>
        <v>7100</v>
      </c>
      <c r="O18" s="130"/>
      <c r="P18" s="131"/>
    </row>
    <row r="19" spans="1:16" x14ac:dyDescent="0.2">
      <c r="A19" s="1"/>
      <c r="B19" s="17">
        <v>126</v>
      </c>
      <c r="C19" s="5"/>
      <c r="D19" s="5" t="s">
        <v>19</v>
      </c>
      <c r="E19" s="5"/>
      <c r="F19" s="6"/>
      <c r="G19" s="12"/>
      <c r="H19" s="13">
        <v>0</v>
      </c>
      <c r="I19" s="66">
        <f>Qualitätsmanagement!D4</f>
        <v>0</v>
      </c>
      <c r="J19" s="109">
        <f t="shared" si="2"/>
        <v>0</v>
      </c>
      <c r="K19" s="13">
        <v>0</v>
      </c>
      <c r="L19" s="66">
        <f>Qualitätsmanagement!G4</f>
        <v>0</v>
      </c>
      <c r="M19" s="103">
        <f t="shared" si="3"/>
        <v>0</v>
      </c>
      <c r="O19" s="130"/>
      <c r="P19" s="131"/>
    </row>
    <row r="20" spans="1:16" x14ac:dyDescent="0.2">
      <c r="A20" s="1"/>
      <c r="B20" s="17">
        <v>127</v>
      </c>
      <c r="C20" s="5"/>
      <c r="D20" s="5" t="s">
        <v>20</v>
      </c>
      <c r="E20" s="5"/>
      <c r="F20" s="6"/>
      <c r="G20" s="12"/>
      <c r="H20" s="13">
        <v>0</v>
      </c>
      <c r="I20" s="64">
        <f>Soziales!D5</f>
        <v>0</v>
      </c>
      <c r="J20" s="109">
        <f t="shared" si="2"/>
        <v>0</v>
      </c>
      <c r="K20" s="13">
        <v>0</v>
      </c>
      <c r="L20" s="66">
        <f>Soziales!G5</f>
        <v>2050</v>
      </c>
      <c r="M20" s="103">
        <f t="shared" si="3"/>
        <v>2050</v>
      </c>
      <c r="O20" s="130"/>
      <c r="P20" s="131"/>
    </row>
    <row r="21" spans="1:16" x14ac:dyDescent="0.2">
      <c r="A21" s="1"/>
      <c r="B21" s="17">
        <v>128</v>
      </c>
      <c r="C21" s="5"/>
      <c r="D21" s="5" t="s">
        <v>21</v>
      </c>
      <c r="E21" s="5"/>
      <c r="F21" s="6"/>
      <c r="G21" s="12"/>
      <c r="H21" s="13">
        <v>0</v>
      </c>
      <c r="I21" s="66">
        <f>Sport!D9</f>
        <v>0</v>
      </c>
      <c r="J21" s="109">
        <f t="shared" si="2"/>
        <v>0</v>
      </c>
      <c r="K21" s="13">
        <v>0</v>
      </c>
      <c r="L21" s="66">
        <f>Sport!G9</f>
        <v>3800</v>
      </c>
      <c r="M21" s="103">
        <f t="shared" si="3"/>
        <v>3800</v>
      </c>
      <c r="O21" s="130"/>
      <c r="P21" s="131"/>
    </row>
    <row r="22" spans="1:16" x14ac:dyDescent="0.2">
      <c r="A22" s="1"/>
      <c r="B22" s="17">
        <v>129</v>
      </c>
      <c r="C22" s="5"/>
      <c r="D22" s="5" t="s">
        <v>22</v>
      </c>
      <c r="E22" s="5"/>
      <c r="F22" s="6"/>
      <c r="G22" s="12"/>
      <c r="H22" s="13">
        <v>0</v>
      </c>
      <c r="I22" s="66">
        <f>Studium!D6</f>
        <v>0</v>
      </c>
      <c r="J22" s="109">
        <f t="shared" si="2"/>
        <v>0</v>
      </c>
      <c r="K22" s="13">
        <v>0</v>
      </c>
      <c r="L22" s="66">
        <f>Studium!G6</f>
        <v>2050</v>
      </c>
      <c r="M22" s="103">
        <f t="shared" si="3"/>
        <v>2050</v>
      </c>
      <c r="O22" s="130"/>
      <c r="P22" s="131"/>
    </row>
    <row r="23" spans="1:16" x14ac:dyDescent="0.2">
      <c r="A23" s="1"/>
      <c r="B23" s="17">
        <v>131</v>
      </c>
      <c r="C23" s="5"/>
      <c r="D23" s="5" t="s">
        <v>23</v>
      </c>
      <c r="E23" s="5"/>
      <c r="F23" s="6"/>
      <c r="G23" s="12"/>
      <c r="H23" s="13">
        <v>0</v>
      </c>
      <c r="I23" s="66">
        <f>Verwaltung!D12</f>
        <v>600</v>
      </c>
      <c r="J23" s="109">
        <f t="shared" si="2"/>
        <v>-600</v>
      </c>
      <c r="K23" s="13">
        <v>0</v>
      </c>
      <c r="L23" s="66">
        <f>Verwaltung!G12</f>
        <v>3122.5</v>
      </c>
      <c r="M23" s="103">
        <f t="shared" si="3"/>
        <v>3122.5</v>
      </c>
      <c r="O23" s="130"/>
      <c r="P23" s="131"/>
    </row>
    <row r="24" spans="1:16" x14ac:dyDescent="0.2">
      <c r="A24" s="2"/>
      <c r="B24" s="19">
        <v>140</v>
      </c>
      <c r="C24" s="19" t="s">
        <v>24</v>
      </c>
      <c r="D24" s="19"/>
      <c r="E24" s="19"/>
      <c r="F24" s="19"/>
      <c r="G24" s="12"/>
      <c r="H24" s="13">
        <v>0</v>
      </c>
      <c r="I24" s="64">
        <v>0</v>
      </c>
      <c r="J24" s="109">
        <v>0</v>
      </c>
      <c r="K24" s="13">
        <v>0</v>
      </c>
      <c r="L24" s="66">
        <v>0</v>
      </c>
      <c r="M24" s="103">
        <f t="shared" si="3"/>
        <v>0</v>
      </c>
      <c r="O24" s="130"/>
      <c r="P24" s="131"/>
    </row>
    <row r="25" spans="1:16" x14ac:dyDescent="0.2">
      <c r="A25" s="2"/>
      <c r="B25" s="17">
        <v>150</v>
      </c>
      <c r="C25" s="17" t="s">
        <v>25</v>
      </c>
      <c r="D25" s="17"/>
      <c r="E25" s="17"/>
      <c r="F25" s="17"/>
      <c r="G25" s="12"/>
      <c r="H25" s="13">
        <v>0</v>
      </c>
      <c r="I25" s="64">
        <v>0</v>
      </c>
      <c r="J25" s="109">
        <f t="shared" si="2"/>
        <v>0</v>
      </c>
      <c r="K25" s="13">
        <v>0</v>
      </c>
      <c r="L25" s="66">
        <v>0</v>
      </c>
      <c r="M25" s="103">
        <f t="shared" si="3"/>
        <v>0</v>
      </c>
      <c r="O25" s="130"/>
      <c r="P25" s="131"/>
    </row>
    <row r="26" spans="1:16" x14ac:dyDescent="0.2">
      <c r="A26" s="2">
        <v>200</v>
      </c>
      <c r="B26" s="20" t="s">
        <v>26</v>
      </c>
      <c r="C26" s="21"/>
      <c r="D26" s="21"/>
      <c r="E26" s="21"/>
      <c r="F26" s="3"/>
      <c r="G26" s="3"/>
      <c r="H26" s="3"/>
      <c r="I26" s="3"/>
      <c r="J26" s="92"/>
      <c r="K26" s="3"/>
      <c r="L26" s="3"/>
      <c r="M26" s="92"/>
      <c r="O26" s="130"/>
      <c r="P26" s="131"/>
    </row>
    <row r="27" spans="1:16" x14ac:dyDescent="0.2">
      <c r="A27" s="1"/>
      <c r="B27" s="17">
        <v>210</v>
      </c>
      <c r="C27" s="17" t="s">
        <v>27</v>
      </c>
      <c r="D27" s="17"/>
      <c r="E27" s="17"/>
      <c r="F27" s="17"/>
      <c r="G27" s="17"/>
      <c r="H27" s="13">
        <v>0</v>
      </c>
      <c r="I27" s="64">
        <v>0</v>
      </c>
      <c r="J27" s="110">
        <f>H27-I27</f>
        <v>0</v>
      </c>
      <c r="K27" s="13">
        <v>0</v>
      </c>
      <c r="L27" s="66">
        <v>0</v>
      </c>
      <c r="M27" s="103">
        <f>L27-K27</f>
        <v>0</v>
      </c>
      <c r="O27" s="130"/>
      <c r="P27" s="131"/>
    </row>
    <row r="28" spans="1:16" x14ac:dyDescent="0.2">
      <c r="A28" s="1"/>
      <c r="B28" s="17">
        <v>220</v>
      </c>
      <c r="C28" s="5" t="s">
        <v>28</v>
      </c>
      <c r="D28" s="5"/>
      <c r="E28" s="5"/>
      <c r="F28" s="6"/>
      <c r="G28" s="7"/>
      <c r="H28" s="13">
        <v>0</v>
      </c>
      <c r="I28" s="64">
        <v>0</v>
      </c>
      <c r="J28" s="110">
        <f>H28-I28</f>
        <v>0</v>
      </c>
      <c r="K28" s="13">
        <v>0</v>
      </c>
      <c r="L28" s="66">
        <v>0</v>
      </c>
      <c r="M28" s="103">
        <f t="shared" ref="M28:M29" si="4">L28-K28</f>
        <v>0</v>
      </c>
      <c r="O28" s="130"/>
      <c r="P28" s="131"/>
    </row>
    <row r="29" spans="1:16" x14ac:dyDescent="0.2">
      <c r="A29" s="1"/>
      <c r="B29" s="17">
        <v>230</v>
      </c>
      <c r="C29" s="5" t="s">
        <v>108</v>
      </c>
      <c r="D29" s="5"/>
      <c r="E29" s="5"/>
      <c r="F29" s="6"/>
      <c r="G29" s="7"/>
      <c r="H29" s="13">
        <v>0</v>
      </c>
      <c r="I29" s="64">
        <v>0</v>
      </c>
      <c r="J29" s="110">
        <f>H29-I29</f>
        <v>0</v>
      </c>
      <c r="K29" s="13">
        <v>0</v>
      </c>
      <c r="L29" s="66">
        <v>3000</v>
      </c>
      <c r="M29" s="103">
        <f t="shared" si="4"/>
        <v>3000</v>
      </c>
      <c r="O29" s="130"/>
      <c r="P29" s="131"/>
    </row>
    <row r="30" spans="1:16" x14ac:dyDescent="0.2">
      <c r="A30" s="2">
        <v>300</v>
      </c>
      <c r="B30" s="20" t="s">
        <v>29</v>
      </c>
      <c r="C30" s="21"/>
      <c r="D30" s="21"/>
      <c r="E30" s="21"/>
      <c r="F30" s="21"/>
      <c r="G30" s="3"/>
      <c r="H30" s="3"/>
      <c r="I30" s="3"/>
      <c r="J30" s="92"/>
      <c r="K30" s="3"/>
      <c r="L30" s="3"/>
      <c r="M30" s="92"/>
      <c r="O30" s="130"/>
      <c r="P30" s="131"/>
    </row>
    <row r="31" spans="1:16" x14ac:dyDescent="0.2">
      <c r="A31" s="1"/>
      <c r="B31" s="4"/>
      <c r="C31" s="5"/>
      <c r="D31" s="5"/>
      <c r="E31" s="5"/>
      <c r="F31" s="22" t="s">
        <v>30</v>
      </c>
      <c r="G31" s="23" t="s">
        <v>31</v>
      </c>
      <c r="H31" s="13"/>
      <c r="I31" s="24"/>
      <c r="J31" s="116"/>
      <c r="K31" s="13"/>
      <c r="L31" s="25"/>
      <c r="M31" s="115"/>
      <c r="O31" s="130"/>
      <c r="P31" s="131"/>
    </row>
    <row r="32" spans="1:16" x14ac:dyDescent="0.2">
      <c r="A32" s="1"/>
      <c r="B32" s="5" t="s">
        <v>32</v>
      </c>
      <c r="C32" s="5"/>
      <c r="D32" s="5"/>
      <c r="E32" s="5"/>
      <c r="F32" s="7">
        <v>5102</v>
      </c>
      <c r="G32" s="26">
        <v>4477</v>
      </c>
      <c r="H32" s="13"/>
      <c r="I32" s="27"/>
      <c r="J32" s="109"/>
      <c r="K32" s="13"/>
      <c r="L32" s="25"/>
      <c r="M32" s="115"/>
      <c r="O32" s="130"/>
      <c r="P32" s="131"/>
    </row>
    <row r="33" spans="1:16" x14ac:dyDescent="0.2">
      <c r="A33" s="1"/>
      <c r="B33" s="17">
        <v>310</v>
      </c>
      <c r="C33" s="5" t="s">
        <v>33</v>
      </c>
      <c r="D33" s="5"/>
      <c r="E33" s="5"/>
      <c r="F33" s="7">
        <v>615</v>
      </c>
      <c r="G33" s="26">
        <v>531</v>
      </c>
      <c r="H33" s="13">
        <v>0</v>
      </c>
      <c r="I33" s="64">
        <v>0</v>
      </c>
      <c r="J33" s="116">
        <f t="shared" ref="J33:J40" si="5">H33-I33</f>
        <v>0</v>
      </c>
      <c r="K33" s="13">
        <v>0</v>
      </c>
      <c r="L33" s="66">
        <f>ROUND(250+(F33+G33)*1.5,-2)</f>
        <v>2000</v>
      </c>
      <c r="M33" s="103">
        <f>L33-K33</f>
        <v>2000</v>
      </c>
      <c r="O33" s="130"/>
      <c r="P33" s="131"/>
    </row>
    <row r="34" spans="1:16" x14ac:dyDescent="0.2">
      <c r="A34" s="1"/>
      <c r="B34" s="17">
        <v>320</v>
      </c>
      <c r="C34" s="5" t="s">
        <v>34</v>
      </c>
      <c r="D34" s="5"/>
      <c r="E34" s="5"/>
      <c r="F34" s="7">
        <v>610</v>
      </c>
      <c r="G34" s="26">
        <v>518</v>
      </c>
      <c r="H34" s="13">
        <v>0</v>
      </c>
      <c r="I34" s="64">
        <v>0</v>
      </c>
      <c r="J34" s="109">
        <f t="shared" si="5"/>
        <v>0</v>
      </c>
      <c r="K34" s="13">
        <v>0</v>
      </c>
      <c r="L34" s="66">
        <f t="shared" ref="L34:L40" si="6">ROUND(250+(F34+G34)*1.5,-2)</f>
        <v>1900</v>
      </c>
      <c r="M34" s="103">
        <f t="shared" ref="M34:M40" si="7">L34-K34</f>
        <v>1900</v>
      </c>
      <c r="O34" s="130"/>
      <c r="P34" s="131"/>
    </row>
    <row r="35" spans="1:16" x14ac:dyDescent="0.2">
      <c r="A35" s="1"/>
      <c r="B35" s="17">
        <v>330</v>
      </c>
      <c r="C35" s="5" t="s">
        <v>113</v>
      </c>
      <c r="D35" s="5"/>
      <c r="E35" s="5"/>
      <c r="F35" s="7">
        <v>776</v>
      </c>
      <c r="G35" s="26">
        <v>692</v>
      </c>
      <c r="H35" s="13">
        <v>0</v>
      </c>
      <c r="I35" s="64">
        <v>0</v>
      </c>
      <c r="J35" s="109">
        <f t="shared" si="5"/>
        <v>0</v>
      </c>
      <c r="K35" s="13">
        <v>0</v>
      </c>
      <c r="L35" s="66">
        <f t="shared" si="6"/>
        <v>2500</v>
      </c>
      <c r="M35" s="103">
        <f t="shared" si="7"/>
        <v>2500</v>
      </c>
      <c r="O35" s="130"/>
      <c r="P35" s="131"/>
    </row>
    <row r="36" spans="1:16" x14ac:dyDescent="0.2">
      <c r="A36" s="1"/>
      <c r="B36" s="17">
        <v>340</v>
      </c>
      <c r="C36" s="5" t="s">
        <v>35</v>
      </c>
      <c r="D36" s="5"/>
      <c r="E36" s="5"/>
      <c r="F36" s="7">
        <v>697</v>
      </c>
      <c r="G36" s="26">
        <v>611</v>
      </c>
      <c r="H36" s="13">
        <v>0</v>
      </c>
      <c r="I36" s="64">
        <v>0</v>
      </c>
      <c r="J36" s="109">
        <f t="shared" si="5"/>
        <v>0</v>
      </c>
      <c r="K36" s="13">
        <v>0</v>
      </c>
      <c r="L36" s="66">
        <f t="shared" si="6"/>
        <v>2200</v>
      </c>
      <c r="M36" s="103">
        <f t="shared" si="7"/>
        <v>2200</v>
      </c>
      <c r="O36" s="130"/>
      <c r="P36" s="131"/>
    </row>
    <row r="37" spans="1:16" x14ac:dyDescent="0.2">
      <c r="A37" s="1"/>
      <c r="B37" s="17">
        <v>350</v>
      </c>
      <c r="C37" s="5" t="s">
        <v>122</v>
      </c>
      <c r="D37" s="5"/>
      <c r="E37" s="5"/>
      <c r="F37" s="7">
        <v>820</v>
      </c>
      <c r="G37" s="26">
        <v>677</v>
      </c>
      <c r="H37" s="13">
        <v>0</v>
      </c>
      <c r="I37" s="64">
        <v>0</v>
      </c>
      <c r="J37" s="109">
        <f t="shared" si="5"/>
        <v>0</v>
      </c>
      <c r="K37" s="13">
        <v>0</v>
      </c>
      <c r="L37" s="66">
        <f t="shared" si="6"/>
        <v>2500</v>
      </c>
      <c r="M37" s="103">
        <f t="shared" si="7"/>
        <v>2500</v>
      </c>
      <c r="O37" s="130"/>
      <c r="P37" s="131"/>
    </row>
    <row r="38" spans="1:16" x14ac:dyDescent="0.2">
      <c r="A38" s="1"/>
      <c r="B38" s="17">
        <v>360</v>
      </c>
      <c r="C38" s="5" t="s">
        <v>36</v>
      </c>
      <c r="D38" s="5"/>
      <c r="E38" s="5"/>
      <c r="F38" s="7">
        <v>349</v>
      </c>
      <c r="G38" s="26">
        <v>301</v>
      </c>
      <c r="H38" s="13">
        <v>0</v>
      </c>
      <c r="I38" s="64">
        <v>0</v>
      </c>
      <c r="J38" s="109">
        <f t="shared" si="5"/>
        <v>0</v>
      </c>
      <c r="K38" s="13">
        <v>0</v>
      </c>
      <c r="L38" s="66">
        <f t="shared" si="6"/>
        <v>1200</v>
      </c>
      <c r="M38" s="103">
        <f t="shared" si="7"/>
        <v>1200</v>
      </c>
      <c r="O38" s="130"/>
      <c r="P38" s="131"/>
    </row>
    <row r="39" spans="1:16" x14ac:dyDescent="0.2">
      <c r="A39" s="1"/>
      <c r="B39" s="17">
        <v>370</v>
      </c>
      <c r="C39" s="5" t="s">
        <v>37</v>
      </c>
      <c r="D39" s="5"/>
      <c r="E39" s="5"/>
      <c r="F39" s="7">
        <v>1152</v>
      </c>
      <c r="G39" s="26">
        <v>1055</v>
      </c>
      <c r="H39" s="13">
        <v>0</v>
      </c>
      <c r="I39" s="64">
        <v>0</v>
      </c>
      <c r="J39" s="109">
        <f t="shared" si="5"/>
        <v>0</v>
      </c>
      <c r="K39" s="13">
        <v>0</v>
      </c>
      <c r="L39" s="66">
        <f t="shared" si="6"/>
        <v>3600</v>
      </c>
      <c r="M39" s="103">
        <f t="shared" si="7"/>
        <v>3600</v>
      </c>
      <c r="O39" s="130"/>
      <c r="P39" s="131"/>
    </row>
    <row r="40" spans="1:16" x14ac:dyDescent="0.2">
      <c r="A40" s="1"/>
      <c r="B40" s="17">
        <v>380</v>
      </c>
      <c r="C40" s="5" t="s">
        <v>38</v>
      </c>
      <c r="D40" s="5"/>
      <c r="E40" s="5"/>
      <c r="F40" s="7">
        <v>95</v>
      </c>
      <c r="G40" s="26">
        <v>92</v>
      </c>
      <c r="H40" s="13">
        <v>0</v>
      </c>
      <c r="I40" s="64">
        <v>0</v>
      </c>
      <c r="J40" s="109">
        <f t="shared" si="5"/>
        <v>0</v>
      </c>
      <c r="K40" s="13">
        <v>0</v>
      </c>
      <c r="L40" s="66">
        <f t="shared" si="6"/>
        <v>500</v>
      </c>
      <c r="M40" s="103">
        <f t="shared" si="7"/>
        <v>500</v>
      </c>
      <c r="O40" s="130"/>
      <c r="P40" s="131"/>
    </row>
    <row r="41" spans="1:16" x14ac:dyDescent="0.2">
      <c r="A41" s="1"/>
      <c r="B41" s="20" t="s">
        <v>39</v>
      </c>
      <c r="C41" s="21"/>
      <c r="D41" s="21"/>
      <c r="E41" s="21"/>
      <c r="F41" s="3"/>
      <c r="G41" s="3"/>
      <c r="H41" s="3"/>
      <c r="I41" s="3"/>
      <c r="J41" s="92"/>
      <c r="K41" s="3"/>
      <c r="L41" s="3"/>
      <c r="M41" s="92"/>
      <c r="O41" s="130"/>
      <c r="P41" s="131"/>
    </row>
    <row r="42" spans="1:16" x14ac:dyDescent="0.2">
      <c r="A42" s="19">
        <v>400</v>
      </c>
      <c r="C42" s="28" t="s">
        <v>40</v>
      </c>
      <c r="D42" s="5"/>
      <c r="E42" s="5"/>
      <c r="F42" s="6"/>
      <c r="G42" s="7"/>
      <c r="H42" s="13">
        <v>0</v>
      </c>
      <c r="I42" s="68">
        <v>0</v>
      </c>
      <c r="J42" s="109">
        <f>H42-I42</f>
        <v>0</v>
      </c>
      <c r="K42" s="13">
        <v>0</v>
      </c>
      <c r="L42" s="65">
        <v>0</v>
      </c>
      <c r="M42" s="103">
        <f>L42-K42</f>
        <v>0</v>
      </c>
      <c r="O42" s="130"/>
      <c r="P42" s="131"/>
    </row>
    <row r="43" spans="1:16" x14ac:dyDescent="0.2">
      <c r="A43" s="19">
        <v>500</v>
      </c>
      <c r="C43" s="4" t="s">
        <v>41</v>
      </c>
      <c r="D43" s="5"/>
      <c r="E43" s="5"/>
      <c r="F43" s="6"/>
      <c r="G43" s="7"/>
      <c r="H43" s="13">
        <f>'Detailblatt II'!J6</f>
        <v>0</v>
      </c>
      <c r="I43" s="65">
        <f>'Detailblatt II'!K6</f>
        <v>0</v>
      </c>
      <c r="J43" s="109">
        <f>H43-I43</f>
        <v>0</v>
      </c>
      <c r="K43" s="13">
        <f>'Detailblatt II'!M6</f>
        <v>0</v>
      </c>
      <c r="L43" s="65">
        <f>'Detailblatt II'!N6</f>
        <v>1550</v>
      </c>
      <c r="M43" s="103">
        <f t="shared" ref="M43:M45" si="8">L43-K43</f>
        <v>1550</v>
      </c>
      <c r="O43" s="130"/>
      <c r="P43" s="131"/>
    </row>
    <row r="44" spans="1:16" x14ac:dyDescent="0.2">
      <c r="A44" s="19">
        <v>600</v>
      </c>
      <c r="C44" s="4" t="s">
        <v>42</v>
      </c>
      <c r="D44" s="5"/>
      <c r="E44" s="5"/>
      <c r="F44" s="6"/>
      <c r="G44" s="7"/>
      <c r="H44" s="13">
        <f>'Detailblatt II'!J12</f>
        <v>0</v>
      </c>
      <c r="I44" s="65">
        <f>'Detailblatt II'!K12</f>
        <v>0</v>
      </c>
      <c r="J44" s="109">
        <f>H44-I44</f>
        <v>0</v>
      </c>
      <c r="K44" s="13">
        <f>'Detailblatt II'!M12</f>
        <v>0</v>
      </c>
      <c r="L44" s="65">
        <f>'Detailblatt II'!N12</f>
        <v>4200</v>
      </c>
      <c r="M44" s="103">
        <f t="shared" si="8"/>
        <v>4200</v>
      </c>
      <c r="O44" s="130"/>
      <c r="P44" s="131"/>
    </row>
    <row r="45" spans="1:16" x14ac:dyDescent="0.2">
      <c r="A45" s="19">
        <v>700</v>
      </c>
      <c r="C45" s="29" t="s">
        <v>43</v>
      </c>
      <c r="D45" s="30"/>
      <c r="E45" s="30"/>
      <c r="F45" s="16"/>
      <c r="G45" s="31"/>
      <c r="H45" s="13">
        <v>0</v>
      </c>
      <c r="I45" s="67">
        <v>0</v>
      </c>
      <c r="J45" s="111">
        <f>H45-I45</f>
        <v>0</v>
      </c>
      <c r="K45" s="32">
        <v>0</v>
      </c>
      <c r="L45" s="67">
        <v>350</v>
      </c>
      <c r="M45" s="103">
        <f t="shared" si="8"/>
        <v>350</v>
      </c>
      <c r="O45" s="130"/>
      <c r="P45" s="131"/>
    </row>
    <row r="46" spans="1:16" x14ac:dyDescent="0.2">
      <c r="A46" s="19"/>
      <c r="C46" s="29"/>
      <c r="D46" s="30"/>
      <c r="E46" s="30"/>
      <c r="F46" s="16"/>
      <c r="G46" s="31"/>
      <c r="H46" s="32"/>
      <c r="I46" s="31"/>
      <c r="J46" s="117"/>
      <c r="K46" s="32"/>
      <c r="L46" s="31"/>
      <c r="M46" s="117"/>
      <c r="O46" s="130"/>
      <c r="P46" s="131"/>
    </row>
    <row r="47" spans="1:16" ht="16" thickBot="1" x14ac:dyDescent="0.25">
      <c r="A47" s="4" t="s">
        <v>44</v>
      </c>
      <c r="B47" s="4"/>
      <c r="C47" s="4"/>
      <c r="D47" s="4"/>
      <c r="E47" s="4"/>
      <c r="F47" s="4"/>
      <c r="G47" s="118"/>
      <c r="H47" s="119">
        <f>SUM(H5:H45)</f>
        <v>0</v>
      </c>
      <c r="I47" s="120">
        <f>SUM(I33:I45)+SUM(I27:I29)+SUM(I14:I25)+SUM(I5:I12)</f>
        <v>9450</v>
      </c>
      <c r="J47" s="121">
        <f>SUM(J33:J45)+SUM(J27:J29)+SUM(J14:J25)+SUM(J5:J12)</f>
        <v>-9450</v>
      </c>
      <c r="K47" s="122">
        <f>SUM(K33:K45)+SUM(K27:K29)+SUM(K14:K25)+SUM(K5:K12)</f>
        <v>0</v>
      </c>
      <c r="L47" s="120">
        <f>SUM(L33:L45)+SUM(L27:L29)+SUM(L14:L25)+SUM(L5:L12)</f>
        <v>144347.5</v>
      </c>
      <c r="M47" s="121">
        <f>SUM(M33:M45)+SUM(M27:M29)+SUM(M14:M25)+SUM(M5:M12)</f>
        <v>144347.5</v>
      </c>
      <c r="O47" s="132"/>
      <c r="P47" s="133"/>
    </row>
  </sheetData>
  <mergeCells count="3">
    <mergeCell ref="A2:M2"/>
    <mergeCell ref="D5:E5"/>
    <mergeCell ref="A1:G1"/>
  </mergeCells>
  <pageMargins left="0.7" right="0.7" top="0.78740157499999996" bottom="0.78740157499999996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34"/>
  <sheetViews>
    <sheetView workbookViewId="0">
      <pane ySplit="1" topLeftCell="A2" activePane="bottomLeft" state="frozen"/>
      <selection pane="bottomLeft" activeCell="K14" sqref="K14"/>
    </sheetView>
  </sheetViews>
  <sheetFormatPr baseColWidth="10" defaultRowHeight="15" x14ac:dyDescent="0.2"/>
  <cols>
    <col min="4" max="4" width="21.5" bestFit="1" customWidth="1"/>
    <col min="5" max="5" width="12.83203125" style="52" customWidth="1"/>
    <col min="6" max="6" width="11.5" bestFit="1" customWidth="1"/>
    <col min="8" max="10" width="11.5" bestFit="1" customWidth="1"/>
    <col min="11" max="11" width="12.5" bestFit="1" customWidth="1"/>
    <col min="12" max="12" width="13.6640625" bestFit="1" customWidth="1"/>
    <col min="13" max="13" width="11.5" bestFit="1" customWidth="1"/>
    <col min="14" max="15" width="12.5" bestFit="1" customWidth="1"/>
    <col min="17" max="17" width="13.1640625" hidden="1" customWidth="1"/>
    <col min="18" max="18" width="13.33203125" hidden="1" customWidth="1"/>
  </cols>
  <sheetData>
    <row r="1" spans="1:18" ht="16" x14ac:dyDescent="0.2">
      <c r="A1" s="162" t="s">
        <v>99</v>
      </c>
      <c r="B1" s="162"/>
      <c r="C1" s="162"/>
      <c r="D1" s="162"/>
      <c r="E1" s="162"/>
      <c r="F1" s="162"/>
      <c r="G1" s="162"/>
      <c r="H1" s="163"/>
      <c r="I1" s="61" t="s">
        <v>63</v>
      </c>
      <c r="J1" s="61" t="s">
        <v>66</v>
      </c>
      <c r="K1" s="61" t="s">
        <v>62</v>
      </c>
      <c r="L1" s="62" t="s">
        <v>67</v>
      </c>
      <c r="M1" s="62" t="s">
        <v>61</v>
      </c>
      <c r="N1" s="61" t="s">
        <v>60</v>
      </c>
      <c r="O1" s="62" t="s">
        <v>59</v>
      </c>
      <c r="Q1" s="128" t="s">
        <v>100</v>
      </c>
      <c r="R1" s="129" t="s">
        <v>101</v>
      </c>
    </row>
    <row r="2" spans="1:18" x14ac:dyDescent="0.2">
      <c r="A2" s="44" t="s">
        <v>90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Q2" s="130"/>
      <c r="R2" s="131"/>
    </row>
    <row r="3" spans="1:18" x14ac:dyDescent="0.2">
      <c r="A3" s="70"/>
      <c r="B3" s="63"/>
      <c r="C3" s="63"/>
      <c r="D3" s="63"/>
      <c r="E3" s="63" t="s">
        <v>91</v>
      </c>
      <c r="F3" s="63"/>
      <c r="G3" s="63"/>
      <c r="H3" s="63"/>
      <c r="I3" s="63">
        <v>1</v>
      </c>
      <c r="J3" s="46">
        <v>0</v>
      </c>
      <c r="K3" s="58">
        <v>0</v>
      </c>
      <c r="L3" s="74">
        <f>J3-K3</f>
        <v>0</v>
      </c>
      <c r="M3" s="46">
        <v>0</v>
      </c>
      <c r="N3" s="58">
        <v>1450</v>
      </c>
      <c r="O3" s="74">
        <f>M3-N3</f>
        <v>-1450</v>
      </c>
      <c r="Q3" s="130"/>
      <c r="R3" s="131"/>
    </row>
    <row r="4" spans="1:18" x14ac:dyDescent="0.2">
      <c r="A4" s="70"/>
      <c r="B4" s="63"/>
      <c r="C4" s="63"/>
      <c r="D4" s="63"/>
      <c r="E4" s="63" t="s">
        <v>92</v>
      </c>
      <c r="F4" s="63"/>
      <c r="G4" s="63"/>
      <c r="H4" s="63"/>
      <c r="I4" s="63">
        <v>1</v>
      </c>
      <c r="J4" s="46">
        <v>0</v>
      </c>
      <c r="K4" s="58">
        <v>0</v>
      </c>
      <c r="L4" s="74">
        <f>J4-K4</f>
        <v>0</v>
      </c>
      <c r="M4" s="46">
        <v>0</v>
      </c>
      <c r="N4" s="58">
        <v>100</v>
      </c>
      <c r="O4" s="74">
        <f>M4-N4</f>
        <v>-100</v>
      </c>
      <c r="Q4" s="130"/>
      <c r="R4" s="131"/>
    </row>
    <row r="5" spans="1:18" x14ac:dyDescent="0.2">
      <c r="A5" s="70"/>
      <c r="B5" s="78"/>
      <c r="C5" s="76"/>
      <c r="D5" s="63"/>
      <c r="E5" s="63"/>
      <c r="F5" s="76"/>
      <c r="G5" s="63"/>
      <c r="H5" s="63"/>
      <c r="I5" s="63"/>
      <c r="J5" s="63"/>
      <c r="K5" s="63"/>
      <c r="L5" s="63"/>
      <c r="M5" s="63"/>
      <c r="N5" s="63"/>
      <c r="O5" s="63"/>
      <c r="Q5" s="130"/>
      <c r="R5" s="131"/>
    </row>
    <row r="6" spans="1:18" x14ac:dyDescent="0.2">
      <c r="A6" s="70"/>
      <c r="B6" s="63"/>
      <c r="C6" s="63"/>
      <c r="D6" s="63"/>
      <c r="E6" s="63"/>
      <c r="F6" s="63"/>
      <c r="G6" s="63"/>
      <c r="H6" s="82" t="s">
        <v>58</v>
      </c>
      <c r="I6" s="82"/>
      <c r="J6" s="80">
        <f t="shared" ref="J6:O6" si="0">SUM(J3:J4)</f>
        <v>0</v>
      </c>
      <c r="K6" s="86">
        <f t="shared" si="0"/>
        <v>0</v>
      </c>
      <c r="L6" s="81">
        <f t="shared" si="0"/>
        <v>0</v>
      </c>
      <c r="M6" s="80">
        <f t="shared" si="0"/>
        <v>0</v>
      </c>
      <c r="N6" s="86">
        <f t="shared" si="0"/>
        <v>1550</v>
      </c>
      <c r="O6" s="81">
        <f t="shared" si="0"/>
        <v>-1550</v>
      </c>
      <c r="Q6" s="130"/>
      <c r="R6" s="131"/>
    </row>
    <row r="7" spans="1:18" x14ac:dyDescent="0.2">
      <c r="A7" s="84"/>
      <c r="B7" s="84"/>
      <c r="C7" s="84"/>
      <c r="D7" s="83"/>
      <c r="E7" s="83"/>
      <c r="F7" s="83"/>
      <c r="G7" s="83"/>
      <c r="H7" s="83"/>
      <c r="I7" s="85"/>
      <c r="J7" s="83"/>
      <c r="K7" s="83"/>
      <c r="L7" s="83"/>
      <c r="M7" s="85"/>
      <c r="N7" s="85"/>
      <c r="O7" s="85"/>
      <c r="Q7" s="130"/>
      <c r="R7" s="131"/>
    </row>
    <row r="8" spans="1:18" x14ac:dyDescent="0.2">
      <c r="A8" s="44" t="s">
        <v>93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5"/>
      <c r="Q8" s="130"/>
      <c r="R8" s="131"/>
    </row>
    <row r="9" spans="1:18" x14ac:dyDescent="0.2">
      <c r="A9" s="70"/>
      <c r="B9" s="63"/>
      <c r="C9" s="63"/>
      <c r="D9" s="63"/>
      <c r="E9" s="63" t="s">
        <v>94</v>
      </c>
      <c r="F9" s="82"/>
      <c r="G9" s="82"/>
      <c r="H9" s="82"/>
      <c r="I9" s="82"/>
      <c r="J9" s="46">
        <v>0</v>
      </c>
      <c r="K9" s="58">
        <v>0</v>
      </c>
      <c r="L9" s="74">
        <v>0</v>
      </c>
      <c r="M9" s="46">
        <v>0</v>
      </c>
      <c r="N9" s="58">
        <v>600</v>
      </c>
      <c r="O9" s="74">
        <f t="shared" ref="O9:O10" si="1">M9-N9</f>
        <v>-600</v>
      </c>
      <c r="Q9" s="130"/>
      <c r="R9" s="131"/>
    </row>
    <row r="10" spans="1:18" x14ac:dyDescent="0.2">
      <c r="A10" s="70"/>
      <c r="B10" s="63"/>
      <c r="C10" s="63"/>
      <c r="D10" s="63"/>
      <c r="E10" s="63" t="s">
        <v>95</v>
      </c>
      <c r="F10" s="63"/>
      <c r="G10" s="63"/>
      <c r="H10" s="63"/>
      <c r="I10" s="63">
        <v>1</v>
      </c>
      <c r="J10" s="46">
        <v>0</v>
      </c>
      <c r="K10" s="58">
        <v>0</v>
      </c>
      <c r="L10" s="74">
        <f t="shared" ref="L10" si="2">J10-K10</f>
        <v>0</v>
      </c>
      <c r="M10" s="46">
        <v>0</v>
      </c>
      <c r="N10" s="58">
        <v>3600</v>
      </c>
      <c r="O10" s="74">
        <f t="shared" si="1"/>
        <v>-3600</v>
      </c>
      <c r="Q10" s="130"/>
      <c r="R10" s="131"/>
    </row>
    <row r="11" spans="1:18" x14ac:dyDescent="0.2">
      <c r="A11" s="83"/>
      <c r="B11" s="78"/>
      <c r="C11" s="76"/>
      <c r="D11" s="63"/>
      <c r="E11" s="63"/>
      <c r="F11" s="76"/>
      <c r="G11" s="63"/>
      <c r="H11" s="63"/>
      <c r="I11" s="63"/>
      <c r="J11" s="63"/>
      <c r="K11" s="63"/>
      <c r="L11" s="63"/>
      <c r="M11" s="63"/>
      <c r="N11" s="63"/>
      <c r="O11" s="74"/>
      <c r="Q11" s="130"/>
      <c r="R11" s="131"/>
    </row>
    <row r="12" spans="1:18" x14ac:dyDescent="0.2">
      <c r="A12" s="70"/>
      <c r="B12" s="63"/>
      <c r="C12" s="63"/>
      <c r="D12" s="63"/>
      <c r="E12" s="63"/>
      <c r="F12" s="63"/>
      <c r="G12" s="63"/>
      <c r="H12" s="82" t="s">
        <v>58</v>
      </c>
      <c r="I12" s="82"/>
      <c r="J12" s="80">
        <f t="shared" ref="J12:O12" si="3">SUM(J9:J10)</f>
        <v>0</v>
      </c>
      <c r="K12" s="86">
        <f t="shared" si="3"/>
        <v>0</v>
      </c>
      <c r="L12" s="81">
        <f t="shared" si="3"/>
        <v>0</v>
      </c>
      <c r="M12" s="80">
        <f t="shared" si="3"/>
        <v>0</v>
      </c>
      <c r="N12" s="86">
        <f t="shared" si="3"/>
        <v>4200</v>
      </c>
      <c r="O12" s="81">
        <f t="shared" si="3"/>
        <v>-4200</v>
      </c>
      <c r="Q12" s="130"/>
      <c r="R12" s="131"/>
    </row>
    <row r="13" spans="1:18" x14ac:dyDescent="0.2">
      <c r="A13" s="44" t="s">
        <v>88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69"/>
      <c r="Q13" s="130"/>
      <c r="R13" s="131"/>
    </row>
    <row r="14" spans="1:18" x14ac:dyDescent="0.2">
      <c r="A14" s="70"/>
      <c r="B14" s="71"/>
      <c r="C14" s="63" t="s">
        <v>96</v>
      </c>
      <c r="D14" s="63"/>
      <c r="E14" s="73">
        <v>5</v>
      </c>
      <c r="F14" s="63">
        <v>5102</v>
      </c>
      <c r="G14" s="63"/>
      <c r="H14" s="63"/>
      <c r="I14" s="63">
        <v>1</v>
      </c>
      <c r="J14" s="46">
        <v>0</v>
      </c>
      <c r="K14" s="58">
        <f>ROUND(((E14*F14)/6)*2,-2)</f>
        <v>8500</v>
      </c>
      <c r="L14" s="74">
        <f>J14-K14</f>
        <v>-8500</v>
      </c>
      <c r="M14" s="46">
        <v>0</v>
      </c>
      <c r="N14" s="58">
        <v>0</v>
      </c>
      <c r="O14" s="74">
        <f>M14-N14</f>
        <v>0</v>
      </c>
      <c r="Q14" s="130"/>
      <c r="R14" s="131"/>
    </row>
    <row r="15" spans="1:18" x14ac:dyDescent="0.2">
      <c r="A15" s="70"/>
      <c r="B15" s="71"/>
      <c r="C15" s="63" t="s">
        <v>120</v>
      </c>
      <c r="D15" s="63"/>
      <c r="E15" s="73">
        <v>10</v>
      </c>
      <c r="F15" s="63">
        <v>4477</v>
      </c>
      <c r="G15" s="63"/>
      <c r="H15" s="63"/>
      <c r="I15" s="63">
        <v>1</v>
      </c>
      <c r="J15" s="46">
        <v>0</v>
      </c>
      <c r="K15" s="58">
        <f>ROUND(E15*F15,-2)</f>
        <v>44800</v>
      </c>
      <c r="L15" s="74">
        <f>J15-K15</f>
        <v>-44800</v>
      </c>
      <c r="M15" s="46">
        <v>0</v>
      </c>
      <c r="N15" s="58">
        <v>0</v>
      </c>
      <c r="O15" s="74">
        <f>M15-N15</f>
        <v>0</v>
      </c>
      <c r="Q15" s="130"/>
      <c r="R15" s="131"/>
    </row>
    <row r="16" spans="1:18" x14ac:dyDescent="0.2">
      <c r="B16" s="75"/>
      <c r="C16" s="63" t="s">
        <v>114</v>
      </c>
      <c r="D16" s="76"/>
      <c r="E16" s="73">
        <v>10</v>
      </c>
      <c r="F16" s="63">
        <v>5102</v>
      </c>
      <c r="G16" s="72"/>
      <c r="H16" s="77"/>
      <c r="I16" s="63">
        <v>1</v>
      </c>
      <c r="J16" s="46">
        <v>0</v>
      </c>
      <c r="K16" s="58">
        <f>ROUND(((E16*F16)/6)*4,-2)</f>
        <v>34000</v>
      </c>
      <c r="L16" s="74">
        <f>J16-K16</f>
        <v>-34000</v>
      </c>
      <c r="M16" s="46">
        <v>0</v>
      </c>
      <c r="N16" s="58">
        <v>0</v>
      </c>
      <c r="O16" s="74">
        <f>M16-N16</f>
        <v>0</v>
      </c>
      <c r="Q16" s="130"/>
      <c r="R16" s="131"/>
    </row>
    <row r="17" spans="1:18" x14ac:dyDescent="0.2">
      <c r="B17" s="75"/>
      <c r="C17" s="150"/>
      <c r="D17" s="76"/>
      <c r="E17" s="63"/>
      <c r="F17" s="63"/>
      <c r="G17" s="76"/>
      <c r="H17" s="63"/>
      <c r="I17" s="63"/>
      <c r="J17" s="63"/>
      <c r="K17" s="63"/>
      <c r="L17" s="63"/>
      <c r="M17" s="63"/>
      <c r="N17" s="63"/>
      <c r="O17" s="63"/>
      <c r="Q17" s="130"/>
      <c r="R17" s="131"/>
    </row>
    <row r="18" spans="1:18" x14ac:dyDescent="0.2">
      <c r="B18" s="71"/>
      <c r="C18" s="63"/>
      <c r="D18" s="63"/>
      <c r="E18" s="63"/>
      <c r="F18" s="63"/>
      <c r="G18" s="72"/>
      <c r="H18" s="79" t="s">
        <v>58</v>
      </c>
      <c r="I18" s="72"/>
      <c r="J18" s="80">
        <f t="shared" ref="J18:O18" si="4">SUM(J14:J16)</f>
        <v>0</v>
      </c>
      <c r="K18" s="86">
        <f t="shared" si="4"/>
        <v>87300</v>
      </c>
      <c r="L18" s="81">
        <f t="shared" si="4"/>
        <v>-87300</v>
      </c>
      <c r="M18" s="80">
        <f t="shared" si="4"/>
        <v>0</v>
      </c>
      <c r="N18" s="86">
        <f t="shared" si="4"/>
        <v>0</v>
      </c>
      <c r="O18" s="81">
        <f t="shared" si="4"/>
        <v>0</v>
      </c>
      <c r="Q18" s="130"/>
      <c r="R18" s="131"/>
    </row>
    <row r="19" spans="1:18" x14ac:dyDescent="0.2">
      <c r="A19" s="44" t="s">
        <v>89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69"/>
      <c r="Q19" s="130"/>
      <c r="R19" s="131"/>
    </row>
    <row r="20" spans="1:18" x14ac:dyDescent="0.2">
      <c r="B20" s="63"/>
      <c r="C20" s="30" t="s">
        <v>52</v>
      </c>
      <c r="D20" s="63"/>
      <c r="E20" s="63"/>
      <c r="F20" s="63"/>
      <c r="G20" s="63"/>
      <c r="H20" s="63"/>
      <c r="I20" s="63"/>
      <c r="J20" s="46">
        <v>0</v>
      </c>
      <c r="K20" s="58">
        <v>80000</v>
      </c>
      <c r="L20" s="74">
        <f>J20-K20</f>
        <v>-80000</v>
      </c>
      <c r="M20" s="46">
        <v>0</v>
      </c>
      <c r="N20" s="58">
        <v>0</v>
      </c>
      <c r="O20" s="74">
        <f>M20-N20</f>
        <v>0</v>
      </c>
      <c r="Q20" s="130"/>
      <c r="R20" s="131"/>
    </row>
    <row r="21" spans="1:18" x14ac:dyDescent="0.2">
      <c r="B21" s="63"/>
      <c r="C21" s="5" t="s">
        <v>53</v>
      </c>
      <c r="D21" s="63"/>
      <c r="E21" s="63"/>
      <c r="F21" s="63"/>
      <c r="G21" s="63"/>
      <c r="H21" s="63"/>
      <c r="I21" s="63"/>
      <c r="J21" s="46">
        <v>0</v>
      </c>
      <c r="K21" s="58">
        <v>50</v>
      </c>
      <c r="L21" s="74">
        <f>J21-K21</f>
        <v>-50</v>
      </c>
      <c r="M21" s="46">
        <v>0</v>
      </c>
      <c r="N21" s="58">
        <v>0</v>
      </c>
      <c r="O21" s="74">
        <f>M21-N21</f>
        <v>0</v>
      </c>
      <c r="Q21" s="130"/>
      <c r="R21" s="131"/>
    </row>
    <row r="22" spans="1:18" x14ac:dyDescent="0.2">
      <c r="B22" s="63"/>
      <c r="C22" s="30" t="s">
        <v>97</v>
      </c>
      <c r="D22" s="30"/>
      <c r="E22" s="30"/>
      <c r="F22" s="16"/>
      <c r="G22" s="31"/>
      <c r="H22" s="96"/>
      <c r="I22" s="97"/>
      <c r="J22" s="98">
        <v>0</v>
      </c>
      <c r="K22" s="100">
        <f>IF(('Detailblatt I'!L47+N21)-(K18+'Detailblatt I'!I47)&lt;0,(K18+'Detailblatt I'!I47)-('Detailblatt I'!L47+N21),0)</f>
        <v>0</v>
      </c>
      <c r="L22" s="74">
        <f t="shared" ref="L22" si="5">J22-K22</f>
        <v>0</v>
      </c>
      <c r="M22" s="99">
        <v>0</v>
      </c>
      <c r="N22" s="101">
        <v>30000</v>
      </c>
      <c r="O22" s="74">
        <f t="shared" ref="O22:O23" si="6">M22-N22</f>
        <v>-30000</v>
      </c>
      <c r="Q22" s="130"/>
      <c r="R22" s="131"/>
    </row>
    <row r="23" spans="1:18" ht="16" thickBot="1" x14ac:dyDescent="0.25">
      <c r="B23" s="63"/>
      <c r="C23" s="76"/>
      <c r="D23" s="76"/>
      <c r="E23" s="76"/>
      <c r="F23" s="76"/>
      <c r="G23" s="76"/>
      <c r="H23" s="82" t="s">
        <v>58</v>
      </c>
      <c r="I23" s="63"/>
      <c r="J23" s="104">
        <f>SUM(J20:J22)</f>
        <v>0</v>
      </c>
      <c r="K23" s="86">
        <f>SUM(K20:K22)</f>
        <v>80050</v>
      </c>
      <c r="L23" s="106">
        <f>SUM(L20:L22)</f>
        <v>-80050</v>
      </c>
      <c r="M23" s="104">
        <f>SUM(M20:M22)</f>
        <v>0</v>
      </c>
      <c r="N23" s="86">
        <f>SUM(N20:N22)</f>
        <v>30000</v>
      </c>
      <c r="O23" s="74">
        <f t="shared" si="6"/>
        <v>-30000</v>
      </c>
      <c r="Q23" s="132"/>
      <c r="R23" s="133"/>
    </row>
    <row r="26" spans="1:18" ht="16" x14ac:dyDescent="0.2">
      <c r="B26" s="75"/>
      <c r="C26" s="152"/>
      <c r="D26" s="75"/>
      <c r="E26" s="153"/>
      <c r="F26" s="75"/>
      <c r="G26" s="75"/>
      <c r="H26" s="75"/>
      <c r="I26" s="75"/>
      <c r="J26" s="75"/>
    </row>
    <row r="27" spans="1:18" x14ac:dyDescent="0.2">
      <c r="B27" s="75"/>
      <c r="C27" s="154"/>
      <c r="D27" s="71"/>
      <c r="E27" s="153"/>
      <c r="F27" s="75"/>
      <c r="G27" s="75"/>
      <c r="H27" s="75"/>
      <c r="I27" s="75"/>
      <c r="J27" s="75"/>
    </row>
    <row r="28" spans="1:18" x14ac:dyDescent="0.2">
      <c r="B28" s="75"/>
      <c r="C28" s="147"/>
      <c r="D28" s="75"/>
      <c r="E28" s="153"/>
      <c r="F28" s="75"/>
      <c r="G28" s="75"/>
      <c r="H28" s="75"/>
      <c r="I28" s="75"/>
      <c r="J28" s="75"/>
    </row>
    <row r="29" spans="1:18" x14ac:dyDescent="0.2">
      <c r="B29" s="75"/>
      <c r="C29" s="147"/>
      <c r="D29" s="75"/>
      <c r="E29" s="153"/>
      <c r="F29" s="75"/>
      <c r="G29" s="75"/>
      <c r="H29" s="75"/>
      <c r="I29" s="75"/>
      <c r="J29" s="75"/>
    </row>
    <row r="30" spans="1:18" x14ac:dyDescent="0.2">
      <c r="B30" s="75"/>
      <c r="C30" s="147"/>
      <c r="D30" s="75"/>
      <c r="E30" s="153"/>
      <c r="F30" s="75"/>
      <c r="G30" s="75"/>
      <c r="H30" s="75"/>
      <c r="I30" s="75"/>
      <c r="J30" s="75"/>
    </row>
    <row r="31" spans="1:18" x14ac:dyDescent="0.2">
      <c r="B31" s="75"/>
      <c r="C31" s="147"/>
      <c r="D31" s="75"/>
      <c r="E31" s="153"/>
      <c r="F31" s="75"/>
      <c r="G31" s="75"/>
      <c r="H31" s="75"/>
      <c r="I31" s="75"/>
      <c r="J31" s="75"/>
    </row>
    <row r="32" spans="1:18" x14ac:dyDescent="0.2">
      <c r="B32" s="75"/>
      <c r="C32" s="147"/>
      <c r="D32" s="75"/>
      <c r="E32" s="153"/>
      <c r="F32" s="75"/>
      <c r="G32" s="75"/>
      <c r="H32" s="75"/>
      <c r="I32" s="75"/>
      <c r="J32" s="75"/>
    </row>
    <row r="33" spans="2:10" x14ac:dyDescent="0.2">
      <c r="B33" s="75"/>
      <c r="C33" s="147"/>
      <c r="D33" s="75"/>
      <c r="E33" s="153"/>
      <c r="F33" s="75"/>
      <c r="G33" s="75"/>
      <c r="H33" s="75"/>
      <c r="I33" s="75"/>
      <c r="J33" s="75"/>
    </row>
    <row r="34" spans="2:10" x14ac:dyDescent="0.2">
      <c r="B34" s="75"/>
      <c r="C34" s="75"/>
      <c r="D34" s="75"/>
      <c r="E34" s="153"/>
      <c r="F34" s="75"/>
      <c r="G34" s="75"/>
      <c r="H34" s="75"/>
      <c r="I34" s="75"/>
      <c r="J34" s="75"/>
    </row>
  </sheetData>
  <mergeCells count="1">
    <mergeCell ref="A1:H1"/>
  </mergeCells>
  <pageMargins left="0.7" right="0.7" top="0.78740157499999996" bottom="0.78740157499999996" header="0.3" footer="0.3"/>
  <pageSetup paperSize="9" scale="6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L21" sqref="L21"/>
    </sheetView>
  </sheetViews>
  <sheetFormatPr baseColWidth="10" defaultRowHeight="15" x14ac:dyDescent="0.2"/>
  <cols>
    <col min="1" max="1" width="40.5" bestFit="1" customWidth="1"/>
    <col min="4" max="4" width="12.33203125" bestFit="1" customWidth="1"/>
    <col min="5" max="5" width="11.5" bestFit="1" customWidth="1"/>
    <col min="7" max="7" width="11.5" bestFit="1" customWidth="1"/>
  </cols>
  <sheetData>
    <row r="1" spans="1:8" x14ac:dyDescent="0.2">
      <c r="A1" s="44" t="s">
        <v>14</v>
      </c>
      <c r="B1" s="44"/>
      <c r="C1" s="44"/>
      <c r="D1" s="44"/>
      <c r="E1" s="44"/>
      <c r="F1" s="44"/>
      <c r="G1" s="44"/>
      <c r="H1" s="45"/>
    </row>
    <row r="2" spans="1:8" x14ac:dyDescent="0.2">
      <c r="A2" s="47"/>
      <c r="B2" s="61" t="s">
        <v>63</v>
      </c>
      <c r="C2" s="61" t="s">
        <v>66</v>
      </c>
      <c r="D2" s="61" t="s">
        <v>62</v>
      </c>
      <c r="E2" s="62" t="s">
        <v>67</v>
      </c>
      <c r="F2" s="62" t="s">
        <v>61</v>
      </c>
      <c r="G2" s="61" t="s">
        <v>60</v>
      </c>
      <c r="H2" s="62" t="s">
        <v>59</v>
      </c>
    </row>
    <row r="3" spans="1:8" x14ac:dyDescent="0.2">
      <c r="A3" s="63" t="s">
        <v>74</v>
      </c>
      <c r="B3" s="53"/>
      <c r="C3" s="46">
        <v>0</v>
      </c>
      <c r="D3" s="54">
        <v>0</v>
      </c>
      <c r="E3" s="48">
        <f t="shared" ref="E3:E4" si="0">C3-D3</f>
        <v>0</v>
      </c>
      <c r="F3" s="46">
        <v>0</v>
      </c>
      <c r="G3" s="58">
        <v>300</v>
      </c>
      <c r="H3" s="48">
        <f>F3-G3</f>
        <v>-300</v>
      </c>
    </row>
    <row r="4" spans="1:8" ht="16" thickBot="1" x14ac:dyDescent="0.25">
      <c r="A4" s="63" t="s">
        <v>75</v>
      </c>
      <c r="B4" s="53">
        <v>1</v>
      </c>
      <c r="C4" s="46">
        <v>0</v>
      </c>
      <c r="D4" s="54">
        <v>0</v>
      </c>
      <c r="E4" s="48">
        <f t="shared" si="0"/>
        <v>0</v>
      </c>
      <c r="F4" s="46">
        <v>0</v>
      </c>
      <c r="G4" s="58">
        <v>600</v>
      </c>
      <c r="H4" s="48">
        <f t="shared" ref="H4" si="1">F4-G4</f>
        <v>-600</v>
      </c>
    </row>
    <row r="5" spans="1:8" ht="16" thickTop="1" x14ac:dyDescent="0.2">
      <c r="A5" s="55"/>
      <c r="B5" s="59" t="s">
        <v>58</v>
      </c>
      <c r="C5" s="60">
        <f t="shared" ref="C5:H5" si="2">SUM(C3:C4)</f>
        <v>0</v>
      </c>
      <c r="D5" s="56">
        <f t="shared" si="2"/>
        <v>0</v>
      </c>
      <c r="E5" s="108">
        <f t="shared" si="2"/>
        <v>0</v>
      </c>
      <c r="F5" s="60">
        <f t="shared" si="2"/>
        <v>0</v>
      </c>
      <c r="G5" s="56">
        <f t="shared" si="2"/>
        <v>900</v>
      </c>
      <c r="H5" s="108">
        <f t="shared" si="2"/>
        <v>-900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B34" sqref="B34"/>
    </sheetView>
  </sheetViews>
  <sheetFormatPr baseColWidth="10" defaultRowHeight="15" x14ac:dyDescent="0.2"/>
  <cols>
    <col min="1" max="1" width="40.5" bestFit="1" customWidth="1"/>
    <col min="4" max="4" width="12.33203125" bestFit="1" customWidth="1"/>
    <col min="5" max="5" width="11.5" bestFit="1" customWidth="1"/>
    <col min="7" max="7" width="11.5" bestFit="1" customWidth="1"/>
  </cols>
  <sheetData>
    <row r="1" spans="1:8" x14ac:dyDescent="0.2">
      <c r="A1" s="44" t="s">
        <v>15</v>
      </c>
      <c r="B1" s="44"/>
      <c r="C1" s="44"/>
      <c r="D1" s="44"/>
      <c r="E1" s="44"/>
      <c r="F1" s="44"/>
      <c r="G1" s="44"/>
      <c r="H1" s="45"/>
    </row>
    <row r="2" spans="1:8" x14ac:dyDescent="0.2">
      <c r="A2" s="47"/>
      <c r="B2" s="61" t="s">
        <v>63</v>
      </c>
      <c r="C2" s="61" t="s">
        <v>66</v>
      </c>
      <c r="D2" s="61" t="s">
        <v>62</v>
      </c>
      <c r="E2" s="62" t="s">
        <v>67</v>
      </c>
      <c r="F2" s="62" t="s">
        <v>61</v>
      </c>
      <c r="G2" s="61" t="s">
        <v>60</v>
      </c>
      <c r="H2" s="62" t="s">
        <v>59</v>
      </c>
    </row>
    <row r="3" spans="1:8" x14ac:dyDescent="0.2">
      <c r="A3" s="63" t="s">
        <v>87</v>
      </c>
      <c r="B3" s="53">
        <v>1</v>
      </c>
      <c r="C3" s="46">
        <v>0</v>
      </c>
      <c r="D3" s="54">
        <v>0</v>
      </c>
      <c r="E3" s="48">
        <f t="shared" ref="E3:E6" si="0">C3-D3</f>
        <v>0</v>
      </c>
      <c r="F3" s="46">
        <v>0</v>
      </c>
      <c r="G3" s="58">
        <v>550</v>
      </c>
      <c r="H3" s="48">
        <f t="shared" ref="H3:H6" si="1">F3-G3</f>
        <v>-550</v>
      </c>
    </row>
    <row r="4" spans="1:8" x14ac:dyDescent="0.2">
      <c r="A4" s="63" t="s">
        <v>112</v>
      </c>
      <c r="B4" s="53">
        <v>1</v>
      </c>
      <c r="C4" s="46">
        <v>0</v>
      </c>
      <c r="D4" s="54">
        <v>0</v>
      </c>
      <c r="E4" s="48">
        <f t="shared" si="0"/>
        <v>0</v>
      </c>
      <c r="F4" s="46">
        <v>0</v>
      </c>
      <c r="G4" s="58">
        <v>550</v>
      </c>
      <c r="H4" s="48">
        <f t="shared" si="1"/>
        <v>-550</v>
      </c>
    </row>
    <row r="5" spans="1:8" x14ac:dyDescent="0.2">
      <c r="A5" s="63" t="s">
        <v>118</v>
      </c>
      <c r="B5" s="53"/>
      <c r="C5" s="46">
        <v>0</v>
      </c>
      <c r="D5" s="54">
        <v>0</v>
      </c>
      <c r="E5" s="48">
        <f t="shared" si="0"/>
        <v>0</v>
      </c>
      <c r="F5" s="46">
        <v>0</v>
      </c>
      <c r="G5" s="58">
        <v>725</v>
      </c>
      <c r="H5" s="48">
        <f t="shared" si="1"/>
        <v>-725</v>
      </c>
    </row>
    <row r="6" spans="1:8" ht="16" thickBot="1" x14ac:dyDescent="0.25">
      <c r="A6" s="63" t="s">
        <v>119</v>
      </c>
      <c r="B6" s="53"/>
      <c r="C6" s="46">
        <v>0</v>
      </c>
      <c r="D6" s="54">
        <v>0</v>
      </c>
      <c r="E6" s="48">
        <f t="shared" si="0"/>
        <v>0</v>
      </c>
      <c r="F6" s="46">
        <v>0</v>
      </c>
      <c r="G6" s="58">
        <v>1500</v>
      </c>
      <c r="H6" s="48">
        <f t="shared" si="1"/>
        <v>-1500</v>
      </c>
    </row>
    <row r="7" spans="1:8" ht="16" thickTop="1" x14ac:dyDescent="0.2">
      <c r="A7" s="55"/>
      <c r="B7" s="59" t="s">
        <v>58</v>
      </c>
      <c r="C7" s="60">
        <f t="shared" ref="C7:H7" si="2">SUM(C3:C6)</f>
        <v>0</v>
      </c>
      <c r="D7" s="56">
        <f t="shared" si="2"/>
        <v>0</v>
      </c>
      <c r="E7" s="108">
        <f t="shared" si="2"/>
        <v>0</v>
      </c>
      <c r="F7" s="60">
        <f t="shared" si="2"/>
        <v>0</v>
      </c>
      <c r="G7" s="56">
        <f t="shared" si="2"/>
        <v>3325</v>
      </c>
      <c r="H7" s="108">
        <f t="shared" si="2"/>
        <v>-3325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A16" sqref="A16"/>
    </sheetView>
  </sheetViews>
  <sheetFormatPr baseColWidth="10" defaultRowHeight="15" x14ac:dyDescent="0.2"/>
  <cols>
    <col min="1" max="1" width="40.5" bestFit="1" customWidth="1"/>
    <col min="4" max="4" width="12.33203125" bestFit="1" customWidth="1"/>
    <col min="5" max="5" width="11.5" bestFit="1" customWidth="1"/>
    <col min="7" max="7" width="11.5" bestFit="1" customWidth="1"/>
  </cols>
  <sheetData>
    <row r="1" spans="1:8" x14ac:dyDescent="0.2">
      <c r="A1" s="44" t="s">
        <v>16</v>
      </c>
      <c r="B1" s="44"/>
      <c r="C1" s="44"/>
      <c r="D1" s="44"/>
      <c r="E1" s="44"/>
      <c r="F1" s="44"/>
      <c r="G1" s="44"/>
      <c r="H1" s="45"/>
    </row>
    <row r="2" spans="1:8" x14ac:dyDescent="0.2">
      <c r="A2" s="47"/>
      <c r="B2" s="61" t="s">
        <v>63</v>
      </c>
      <c r="C2" s="61" t="s">
        <v>66</v>
      </c>
      <c r="D2" s="61" t="s">
        <v>62</v>
      </c>
      <c r="E2" s="62" t="s">
        <v>67</v>
      </c>
      <c r="F2" s="62" t="s">
        <v>61</v>
      </c>
      <c r="G2" s="61" t="s">
        <v>60</v>
      </c>
      <c r="H2" s="62" t="s">
        <v>59</v>
      </c>
    </row>
    <row r="3" spans="1:8" x14ac:dyDescent="0.2">
      <c r="A3" s="63" t="s">
        <v>76</v>
      </c>
      <c r="B3" s="53"/>
      <c r="C3" s="46">
        <v>0</v>
      </c>
      <c r="D3" s="54">
        <v>0</v>
      </c>
      <c r="E3" s="48">
        <f t="shared" ref="E3:E4" si="0">C3-D3</f>
        <v>0</v>
      </c>
      <c r="F3" s="46">
        <v>0</v>
      </c>
      <c r="G3" s="58">
        <v>500</v>
      </c>
      <c r="H3" s="48">
        <f>F3-G3</f>
        <v>-500</v>
      </c>
    </row>
    <row r="4" spans="1:8" ht="16" thickBot="1" x14ac:dyDescent="0.25">
      <c r="A4" s="63" t="s">
        <v>77</v>
      </c>
      <c r="B4" s="53">
        <v>2</v>
      </c>
      <c r="C4" s="46">
        <v>0</v>
      </c>
      <c r="D4" s="54">
        <v>0</v>
      </c>
      <c r="E4" s="48">
        <f t="shared" si="0"/>
        <v>0</v>
      </c>
      <c r="F4" s="46">
        <v>0</v>
      </c>
      <c r="G4" s="58">
        <v>500</v>
      </c>
      <c r="H4" s="48">
        <f t="shared" ref="H4" si="1">F4-G4</f>
        <v>-500</v>
      </c>
    </row>
    <row r="5" spans="1:8" ht="16" thickTop="1" x14ac:dyDescent="0.2">
      <c r="A5" s="55"/>
      <c r="B5" s="59" t="s">
        <v>58</v>
      </c>
      <c r="C5" s="60">
        <f t="shared" ref="C5:H5" si="2">SUM(C3:C4)</f>
        <v>0</v>
      </c>
      <c r="D5" s="56">
        <f t="shared" si="2"/>
        <v>0</v>
      </c>
      <c r="E5" s="108">
        <f t="shared" si="2"/>
        <v>0</v>
      </c>
      <c r="F5" s="60">
        <f t="shared" si="2"/>
        <v>0</v>
      </c>
      <c r="G5" s="56">
        <f t="shared" si="2"/>
        <v>1000</v>
      </c>
      <c r="H5" s="108">
        <f t="shared" si="2"/>
        <v>-1000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8"/>
  <sheetViews>
    <sheetView workbookViewId="0">
      <selection activeCell="B20" sqref="B20"/>
    </sheetView>
  </sheetViews>
  <sheetFormatPr baseColWidth="10" defaultRowHeight="15" x14ac:dyDescent="0.2"/>
  <cols>
    <col min="1" max="1" width="40.5" bestFit="1" customWidth="1"/>
    <col min="4" max="4" width="12.33203125" bestFit="1" customWidth="1"/>
    <col min="5" max="5" width="13.33203125" bestFit="1" customWidth="1"/>
    <col min="7" max="7" width="12.5" bestFit="1" customWidth="1"/>
    <col min="8" max="8" width="13.1640625" bestFit="1" customWidth="1"/>
  </cols>
  <sheetData>
    <row r="1" spans="1:8" x14ac:dyDescent="0.2">
      <c r="A1" s="44" t="s">
        <v>17</v>
      </c>
      <c r="B1" s="44"/>
      <c r="C1" s="44"/>
      <c r="D1" s="44"/>
      <c r="E1" s="44"/>
      <c r="F1" s="44"/>
      <c r="G1" s="44"/>
      <c r="H1" s="45"/>
    </row>
    <row r="2" spans="1:8" x14ac:dyDescent="0.2">
      <c r="A2" s="47"/>
      <c r="B2" s="61" t="s">
        <v>63</v>
      </c>
      <c r="C2" s="61" t="s">
        <v>66</v>
      </c>
      <c r="D2" s="61" t="s">
        <v>62</v>
      </c>
      <c r="E2" s="62" t="s">
        <v>67</v>
      </c>
      <c r="F2" s="62" t="s">
        <v>61</v>
      </c>
      <c r="G2" s="61" t="s">
        <v>60</v>
      </c>
      <c r="H2" s="62" t="s">
        <v>59</v>
      </c>
    </row>
    <row r="3" spans="1:8" x14ac:dyDescent="0.2">
      <c r="A3" s="47" t="s">
        <v>54</v>
      </c>
      <c r="B3" s="53">
        <v>2</v>
      </c>
      <c r="C3" s="46">
        <v>0</v>
      </c>
      <c r="D3" s="54">
        <v>2000</v>
      </c>
      <c r="E3" s="48">
        <f t="shared" ref="E3:E6" si="0">C3-D3</f>
        <v>-2000</v>
      </c>
      <c r="F3" s="46">
        <v>0</v>
      </c>
      <c r="G3" s="58">
        <v>8000</v>
      </c>
      <c r="H3" s="48">
        <f>F3-G3</f>
        <v>-8000</v>
      </c>
    </row>
    <row r="4" spans="1:8" x14ac:dyDescent="0.2">
      <c r="A4" s="47" t="s">
        <v>55</v>
      </c>
      <c r="B4" s="53"/>
      <c r="C4" s="46">
        <v>0</v>
      </c>
      <c r="D4" s="54">
        <v>750</v>
      </c>
      <c r="E4" s="48">
        <f t="shared" si="0"/>
        <v>-750</v>
      </c>
      <c r="F4" s="46">
        <v>0</v>
      </c>
      <c r="G4" s="58">
        <v>2000</v>
      </c>
      <c r="H4" s="48">
        <f t="shared" ref="H4:H6" si="1">F4-G4</f>
        <v>-2000</v>
      </c>
    </row>
    <row r="5" spans="1:8" x14ac:dyDescent="0.2">
      <c r="A5" s="47" t="s">
        <v>107</v>
      </c>
      <c r="B5" s="53">
        <v>1</v>
      </c>
      <c r="C5" s="46">
        <v>0</v>
      </c>
      <c r="D5" s="54">
        <v>1500</v>
      </c>
      <c r="E5" s="48">
        <f t="shared" si="0"/>
        <v>-1500</v>
      </c>
      <c r="F5" s="46">
        <v>0</v>
      </c>
      <c r="G5" s="58">
        <v>2500</v>
      </c>
      <c r="H5" s="48">
        <f t="shared" si="1"/>
        <v>-2500</v>
      </c>
    </row>
    <row r="6" spans="1:8" x14ac:dyDescent="0.2">
      <c r="A6" s="47" t="s">
        <v>56</v>
      </c>
      <c r="B6" s="53">
        <v>1</v>
      </c>
      <c r="C6" s="46">
        <v>0</v>
      </c>
      <c r="D6" s="54">
        <v>500</v>
      </c>
      <c r="E6" s="48">
        <f t="shared" si="0"/>
        <v>-500</v>
      </c>
      <c r="F6" s="46">
        <v>0</v>
      </c>
      <c r="G6" s="58">
        <v>1000</v>
      </c>
      <c r="H6" s="48">
        <f t="shared" si="1"/>
        <v>-1000</v>
      </c>
    </row>
    <row r="7" spans="1:8" ht="16" thickBot="1" x14ac:dyDescent="0.25">
      <c r="A7" s="47" t="s">
        <v>57</v>
      </c>
      <c r="B7" s="53">
        <v>1</v>
      </c>
      <c r="C7" s="46">
        <v>0</v>
      </c>
      <c r="D7" s="54">
        <v>3500</v>
      </c>
      <c r="E7" s="48">
        <f>C7-D7</f>
        <v>-3500</v>
      </c>
      <c r="F7" s="46">
        <v>0</v>
      </c>
      <c r="G7" s="58">
        <v>12000</v>
      </c>
      <c r="H7" s="48">
        <f>F7-G7</f>
        <v>-12000</v>
      </c>
    </row>
    <row r="8" spans="1:8" ht="16" thickTop="1" x14ac:dyDescent="0.2">
      <c r="A8" s="55"/>
      <c r="B8" s="59" t="s">
        <v>58</v>
      </c>
      <c r="C8" s="60">
        <f t="shared" ref="C8:H8" si="2">SUM(C3:C7)</f>
        <v>0</v>
      </c>
      <c r="D8" s="56">
        <f t="shared" si="2"/>
        <v>8250</v>
      </c>
      <c r="E8" s="108">
        <f t="shared" si="2"/>
        <v>-8250</v>
      </c>
      <c r="F8" s="60">
        <f t="shared" si="2"/>
        <v>0</v>
      </c>
      <c r="G8" s="56">
        <f t="shared" si="2"/>
        <v>25500</v>
      </c>
      <c r="H8" s="108">
        <f t="shared" si="2"/>
        <v>-25500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H32" sqref="H32"/>
    </sheetView>
  </sheetViews>
  <sheetFormatPr baseColWidth="10" defaultRowHeight="15" x14ac:dyDescent="0.2"/>
  <cols>
    <col min="1" max="1" width="40.5" bestFit="1" customWidth="1"/>
    <col min="4" max="4" width="12.33203125" bestFit="1" customWidth="1"/>
    <col min="5" max="5" width="11.5" bestFit="1" customWidth="1"/>
    <col min="7" max="7" width="11.5" bestFit="1" customWidth="1"/>
  </cols>
  <sheetData>
    <row r="1" spans="1:8" x14ac:dyDescent="0.2">
      <c r="A1" s="44" t="s">
        <v>18</v>
      </c>
      <c r="B1" s="44"/>
      <c r="C1" s="44"/>
      <c r="D1" s="44"/>
      <c r="E1" s="44"/>
      <c r="F1" s="44"/>
      <c r="G1" s="44"/>
      <c r="H1" s="45"/>
    </row>
    <row r="2" spans="1:8" x14ac:dyDescent="0.2">
      <c r="A2" s="47"/>
      <c r="B2" s="61" t="s">
        <v>63</v>
      </c>
      <c r="C2" s="61" t="s">
        <v>66</v>
      </c>
      <c r="D2" s="61" t="s">
        <v>62</v>
      </c>
      <c r="E2" s="62" t="s">
        <v>67</v>
      </c>
      <c r="F2" s="62" t="s">
        <v>61</v>
      </c>
      <c r="G2" s="61" t="s">
        <v>60</v>
      </c>
      <c r="H2" s="62" t="s">
        <v>59</v>
      </c>
    </row>
    <row r="3" spans="1:8" x14ac:dyDescent="0.2">
      <c r="A3" s="63" t="s">
        <v>78</v>
      </c>
      <c r="B3" s="53">
        <v>1</v>
      </c>
      <c r="C3" s="46">
        <v>0</v>
      </c>
      <c r="D3" s="54">
        <v>0</v>
      </c>
      <c r="E3" s="48">
        <f t="shared" ref="E3:E6" si="0">C3-D3</f>
        <v>0</v>
      </c>
      <c r="F3" s="46">
        <v>0</v>
      </c>
      <c r="G3" s="58">
        <v>700</v>
      </c>
      <c r="H3" s="48">
        <f>F3-G3</f>
        <v>-700</v>
      </c>
    </row>
    <row r="4" spans="1:8" x14ac:dyDescent="0.2">
      <c r="A4" s="63" t="s">
        <v>79</v>
      </c>
      <c r="B4" s="53"/>
      <c r="C4" s="46">
        <v>0</v>
      </c>
      <c r="D4" s="54">
        <v>0</v>
      </c>
      <c r="E4" s="48">
        <f t="shared" si="0"/>
        <v>0</v>
      </c>
      <c r="F4" s="46">
        <v>0</v>
      </c>
      <c r="G4" s="58">
        <v>600</v>
      </c>
      <c r="H4" s="48">
        <f t="shared" ref="H4:H6" si="1">F4-G4</f>
        <v>-600</v>
      </c>
    </row>
    <row r="5" spans="1:8" x14ac:dyDescent="0.2">
      <c r="A5" s="63" t="s">
        <v>103</v>
      </c>
      <c r="B5" s="53"/>
      <c r="C5" s="46">
        <v>0</v>
      </c>
      <c r="D5" s="54">
        <v>0</v>
      </c>
      <c r="E5" s="48">
        <f t="shared" si="0"/>
        <v>0</v>
      </c>
      <c r="F5" s="46">
        <v>0</v>
      </c>
      <c r="G5" s="58">
        <v>4000</v>
      </c>
      <c r="H5" s="48">
        <f t="shared" si="1"/>
        <v>-4000</v>
      </c>
    </row>
    <row r="6" spans="1:8" ht="16" thickBot="1" x14ac:dyDescent="0.25">
      <c r="A6" s="63" t="s">
        <v>86</v>
      </c>
      <c r="B6" s="53"/>
      <c r="C6" s="46">
        <v>0</v>
      </c>
      <c r="D6" s="54">
        <v>600</v>
      </c>
      <c r="E6" s="48">
        <f t="shared" si="0"/>
        <v>-600</v>
      </c>
      <c r="F6" s="46">
        <v>0</v>
      </c>
      <c r="G6" s="58">
        <v>1800</v>
      </c>
      <c r="H6" s="48">
        <f t="shared" si="1"/>
        <v>-1800</v>
      </c>
    </row>
    <row r="7" spans="1:8" ht="16" thickTop="1" x14ac:dyDescent="0.2">
      <c r="A7" s="55"/>
      <c r="B7" s="59" t="s">
        <v>58</v>
      </c>
      <c r="C7" s="60">
        <f t="shared" ref="C7:H7" si="2">SUM(C3:C6)</f>
        <v>0</v>
      </c>
      <c r="D7" s="56">
        <f t="shared" si="2"/>
        <v>600</v>
      </c>
      <c r="E7" s="108">
        <f t="shared" si="2"/>
        <v>-600</v>
      </c>
      <c r="F7" s="60">
        <f t="shared" si="2"/>
        <v>0</v>
      </c>
      <c r="G7" s="56">
        <f t="shared" si="2"/>
        <v>7100</v>
      </c>
      <c r="H7" s="108">
        <f t="shared" si="2"/>
        <v>-7100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C12" sqref="C12"/>
    </sheetView>
  </sheetViews>
  <sheetFormatPr baseColWidth="10" defaultRowHeight="15" x14ac:dyDescent="0.2"/>
  <cols>
    <col min="1" max="1" width="40.5" bestFit="1" customWidth="1"/>
    <col min="4" max="4" width="12.33203125" bestFit="1" customWidth="1"/>
    <col min="5" max="5" width="11.5" bestFit="1" customWidth="1"/>
    <col min="7" max="7" width="11.5" bestFit="1" customWidth="1"/>
  </cols>
  <sheetData>
    <row r="1" spans="1:8" x14ac:dyDescent="0.2">
      <c r="A1" s="44" t="s">
        <v>19</v>
      </c>
      <c r="B1" s="44"/>
      <c r="C1" s="44"/>
      <c r="D1" s="44"/>
      <c r="E1" s="44"/>
      <c r="F1" s="44"/>
      <c r="G1" s="44"/>
      <c r="H1" s="45"/>
    </row>
    <row r="2" spans="1:8" ht="16" thickBot="1" x14ac:dyDescent="0.25">
      <c r="A2" s="47"/>
      <c r="B2" s="61" t="s">
        <v>63</v>
      </c>
      <c r="C2" s="61" t="s">
        <v>66</v>
      </c>
      <c r="D2" s="61" t="s">
        <v>62</v>
      </c>
      <c r="E2" s="62" t="s">
        <v>67</v>
      </c>
      <c r="F2" s="62" t="s">
        <v>61</v>
      </c>
      <c r="G2" s="61" t="s">
        <v>60</v>
      </c>
      <c r="H2" s="62" t="s">
        <v>59</v>
      </c>
    </row>
    <row r="3" spans="1:8" ht="16" thickBot="1" x14ac:dyDescent="0.25">
      <c r="A3" s="63"/>
      <c r="B3" s="53"/>
      <c r="C3" s="46">
        <v>0</v>
      </c>
      <c r="D3" s="54">
        <v>0</v>
      </c>
      <c r="E3" s="48">
        <f t="shared" ref="E3" si="0">C3-D3</f>
        <v>0</v>
      </c>
      <c r="F3" s="46">
        <v>0</v>
      </c>
      <c r="G3" s="58">
        <v>0</v>
      </c>
      <c r="H3" s="48">
        <f>F3-G3</f>
        <v>0</v>
      </c>
    </row>
    <row r="4" spans="1:8" ht="16" thickTop="1" x14ac:dyDescent="0.2">
      <c r="A4" s="55"/>
      <c r="B4" s="59" t="s">
        <v>58</v>
      </c>
      <c r="C4" s="60">
        <f t="shared" ref="C4:H4" si="1">SUM(C3:C3)</f>
        <v>0</v>
      </c>
      <c r="D4" s="56">
        <f t="shared" si="1"/>
        <v>0</v>
      </c>
      <c r="E4" s="108">
        <f t="shared" si="1"/>
        <v>0</v>
      </c>
      <c r="F4" s="60">
        <f t="shared" si="1"/>
        <v>0</v>
      </c>
      <c r="G4" s="56">
        <f t="shared" si="1"/>
        <v>0</v>
      </c>
      <c r="H4" s="108">
        <f t="shared" si="1"/>
        <v>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Deckblatt</vt:lpstr>
      <vt:lpstr>Detailblatt I</vt:lpstr>
      <vt:lpstr>Detailblatt II</vt:lpstr>
      <vt:lpstr>Finanzen</vt:lpstr>
      <vt:lpstr>Hochschulpolitik</vt:lpstr>
      <vt:lpstr>Internationales</vt:lpstr>
      <vt:lpstr>Kultur</vt:lpstr>
      <vt:lpstr>Öffentlichkeitsarbeit</vt:lpstr>
      <vt:lpstr>Qualitätsmanagement</vt:lpstr>
      <vt:lpstr>Soziales</vt:lpstr>
      <vt:lpstr>Sport</vt:lpstr>
      <vt:lpstr>Studium</vt:lpstr>
      <vt:lpstr>Verwaltung</vt:lpstr>
      <vt:lpstr>Tabelle1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Andre' Günther</dc:creator>
  <cp:lastModifiedBy>Robert Kestel</cp:lastModifiedBy>
  <cp:lastPrinted>2016-12-21T12:16:50Z</cp:lastPrinted>
  <dcterms:created xsi:type="dcterms:W3CDTF">2015-12-18T11:13:43Z</dcterms:created>
  <dcterms:modified xsi:type="dcterms:W3CDTF">2017-01-10T16:31:44Z</dcterms:modified>
</cp:coreProperties>
</file>