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xr:revisionPtr revIDLastSave="0" documentId="13_ncr:1_{E94E6F9E-FB9B-4739-91E6-EEBA36F25A6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Finanzierung " sheetId="1" r:id="rId1"/>
    <sheet name="Genauere Finanzierung 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1" i="1" l="1"/>
  <c r="D40" i="1"/>
  <c r="K11" i="2"/>
  <c r="K10" i="2"/>
  <c r="K13" i="2" s="1"/>
  <c r="K6" i="2"/>
  <c r="K7" i="2"/>
  <c r="K5" i="2"/>
  <c r="K8" i="2" s="1"/>
  <c r="D10" i="1"/>
  <c r="H29" i="2"/>
  <c r="H28" i="2"/>
  <c r="H31" i="2" s="1"/>
  <c r="H25" i="2"/>
  <c r="H24" i="2"/>
  <c r="H23" i="2"/>
  <c r="H11" i="2"/>
  <c r="J11" i="2" s="1"/>
  <c r="H10" i="2"/>
  <c r="H7" i="2"/>
  <c r="J7" i="2" s="1"/>
  <c r="H6" i="2"/>
  <c r="J6" i="2" s="1"/>
  <c r="H5" i="2"/>
  <c r="J5" i="2" s="1"/>
  <c r="B39" i="1"/>
  <c r="D39" i="1" s="1"/>
  <c r="D38" i="1"/>
  <c r="D37" i="1"/>
  <c r="D36" i="1"/>
  <c r="D23" i="1"/>
  <c r="E23" i="1" s="1"/>
  <c r="E31" i="1" s="1"/>
  <c r="N11" i="1"/>
  <c r="P9" i="1"/>
  <c r="D9" i="1"/>
  <c r="P8" i="1"/>
  <c r="D8" i="1"/>
  <c r="C8" i="1" s="1"/>
  <c r="P7" i="1"/>
  <c r="P11" i="1" l="1"/>
  <c r="B47" i="1" s="1"/>
  <c r="H13" i="2"/>
  <c r="J10" i="2"/>
  <c r="J13" i="2" s="1"/>
  <c r="H8" i="2"/>
  <c r="B15" i="2" s="1"/>
  <c r="D42" i="1" s="1"/>
  <c r="J8" i="2"/>
  <c r="H26" i="2"/>
  <c r="B33" i="2" s="1"/>
  <c r="C35" i="1" l="1"/>
  <c r="C7" i="1"/>
  <c r="D13" i="1"/>
  <c r="B46" i="1"/>
  <c r="B20" i="1"/>
  <c r="C20" i="1"/>
</calcChain>
</file>

<file path=xl/sharedStrings.xml><?xml version="1.0" encoding="utf-8"?>
<sst xmlns="http://schemas.openxmlformats.org/spreadsheetml/2006/main" count="120" uniqueCount="79">
  <si>
    <t xml:space="preserve">Finanzierung SAF WS 25/26 </t>
  </si>
  <si>
    <t xml:space="preserve">Ausgaben </t>
  </si>
  <si>
    <t xml:space="preserve">Einnahmen </t>
  </si>
  <si>
    <t xml:space="preserve">Positionen </t>
  </si>
  <si>
    <t xml:space="preserve">Anmerkungen </t>
  </si>
  <si>
    <t xml:space="preserve">DJ Kosten </t>
  </si>
  <si>
    <t xml:space="preserve">Menge </t>
  </si>
  <si>
    <t>Einzelpreis</t>
  </si>
  <si>
    <t>Gesamtpreis</t>
  </si>
  <si>
    <t xml:space="preserve">Anbieter </t>
  </si>
  <si>
    <t>Position</t>
  </si>
  <si>
    <t xml:space="preserve">Gesamtpreis </t>
  </si>
  <si>
    <t>Floor 1</t>
  </si>
  <si>
    <t>VVK Offline</t>
  </si>
  <si>
    <t>Floor 2</t>
  </si>
  <si>
    <t>O2</t>
  </si>
  <si>
    <t>VVK Online</t>
  </si>
  <si>
    <t>Floor 3</t>
  </si>
  <si>
    <t xml:space="preserve">AK </t>
  </si>
  <si>
    <t>Ergebnis</t>
  </si>
  <si>
    <t>Gesamtkosten DJ:</t>
  </si>
  <si>
    <t xml:space="preserve">Gisela Kosten </t>
  </si>
  <si>
    <t xml:space="preserve">Preis </t>
  </si>
  <si>
    <t xml:space="preserve">Mengen </t>
  </si>
  <si>
    <t xml:space="preserve">Anmerkung </t>
  </si>
  <si>
    <t xml:space="preserve">Miete </t>
  </si>
  <si>
    <t xml:space="preserve"> </t>
  </si>
  <si>
    <t>Gesamtkosten Miete:</t>
  </si>
  <si>
    <t xml:space="preserve">Security Kosten </t>
  </si>
  <si>
    <t xml:space="preserve">Stunden </t>
  </si>
  <si>
    <t>Stundenlohn p. P.</t>
  </si>
  <si>
    <t>inkl. MwSt.</t>
  </si>
  <si>
    <t xml:space="preserve">Gesamt p. P. </t>
  </si>
  <si>
    <t xml:space="preserve">Personen </t>
  </si>
  <si>
    <t>Gesamtkosten Security:</t>
  </si>
  <si>
    <t xml:space="preserve">StuRa Zuständigkeit </t>
  </si>
  <si>
    <t xml:space="preserve">Einzelpreis </t>
  </si>
  <si>
    <t xml:space="preserve">Shots </t>
  </si>
  <si>
    <t>Netto Discount</t>
  </si>
  <si>
    <t>Plakate A2</t>
  </si>
  <si>
    <t>die spez!s</t>
  </si>
  <si>
    <t>Plakate A1</t>
  </si>
  <si>
    <t>Plakat A0</t>
  </si>
  <si>
    <t xml:space="preserve">Paypal </t>
  </si>
  <si>
    <t>PayPal</t>
  </si>
  <si>
    <t>Gesamtkosten Sonstiges</t>
  </si>
  <si>
    <t xml:space="preserve">Ausgaben Gesamt </t>
  </si>
  <si>
    <t xml:space="preserve">Einnahmen Gesamt </t>
  </si>
  <si>
    <t xml:space="preserve">Einkaufsmenge </t>
  </si>
  <si>
    <t xml:space="preserve">Preis pro VPE </t>
  </si>
  <si>
    <t xml:space="preserve">Portionen </t>
  </si>
  <si>
    <t xml:space="preserve"> Einkaufspreis p.P. </t>
  </si>
  <si>
    <t xml:space="preserve">VPE </t>
  </si>
  <si>
    <t xml:space="preserve">Menge pro VPE </t>
  </si>
  <si>
    <t xml:space="preserve">Einheit </t>
  </si>
  <si>
    <t xml:space="preserve">Wodka </t>
  </si>
  <si>
    <t xml:space="preserve">Flaschen </t>
  </si>
  <si>
    <t xml:space="preserve">Liter </t>
  </si>
  <si>
    <t xml:space="preserve">Zitronensaft </t>
  </si>
  <si>
    <t xml:space="preserve">Gesamt </t>
  </si>
  <si>
    <t>Gesamt</t>
  </si>
  <si>
    <t>Ausgaben Shots Gesamt</t>
  </si>
  <si>
    <t>https://www.smythstoys.com/de/de-de/spielzeug/kreativitaet-musik-und-party/partyartikel/luftballons/party-balloons-mix-50-stueck/p/193075?srsltid=AfmBOopVwLEAbWQ3LlYe32jxn4mQ7cvn_7u9kStgXtqTGyRRNSRxAwuUg8g</t>
  </si>
  <si>
    <t xml:space="preserve">Helium </t>
  </si>
  <si>
    <t>https://stahlmann-commerce.de/products/magnum-helium-gas-fur-bis-zu-30-ballons-helium-balloon-gas-fur-bis-zu-30-luftballons-kopie?variant=51985697571154&amp;country=DE&amp;currency=EUR&amp;utm_medium=product_sync&amp;utm_source=google&amp;utm_content=sag_organic&amp;utm_campaign=sag_organic&amp;gad_source=1&amp;gad_campaignid=20753337502&amp;gbraid=0AAAAAppaCXdHNkHA3v8Y-Eu-Y5iGxUHph&amp;gclid=EAIaIQobChMIzf-p-ZahkQMVEJtQBh0SQDTZEAQYAiABEgIh3fD_BwE</t>
  </si>
  <si>
    <t>Chato</t>
  </si>
  <si>
    <t xml:space="preserve">Kuni </t>
  </si>
  <si>
    <t xml:space="preserve">leea/Bassculture atze </t>
  </si>
  <si>
    <t xml:space="preserve">Waldmeister Sirup </t>
  </si>
  <si>
    <t xml:space="preserve">Zitonensaft </t>
  </si>
  <si>
    <t xml:space="preserve">Holunderblütensirup </t>
  </si>
  <si>
    <t>Wasser</t>
  </si>
  <si>
    <t xml:space="preserve">Waldmeister Shot </t>
  </si>
  <si>
    <t>Zitrone-Holunder (Alk frei)</t>
  </si>
  <si>
    <t>l</t>
  </si>
  <si>
    <t xml:space="preserve">Special </t>
  </si>
  <si>
    <t xml:space="preserve">Fakrausch A4 </t>
  </si>
  <si>
    <t xml:space="preserve">t-shirt Aktion </t>
  </si>
  <si>
    <t>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</si>
</sst>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_-* #,##0.00\ _€_-;\-* #,##0.00\ _€_-;_-* \-??\ _€_-;_-@_-"/>
    <numFmt numFmtId="166" formatCode="#,##0&quot; €&quot;;[Red]\-#,##0&quot; €&quot;"/>
    <numFmt numFmtId="167" formatCode="0\ %"/>
    <numFmt numFmtId="168" formatCode="#,##0.00&quot; €&quot;;[Red]\-#,##0.00&quot; €&quot;"/>
    <numFmt numFmtId="169" formatCode="_-* #,##0.00\ _€_-;\-* #,##0.00\ _€_-;_-* &quot;-&quot;??\ _€_-;_-@_-"/>
  </numFmts>
  <fonts count="16" x14ac:knownFonts="1">
    <font>
      <sz val="11"/>
      <color rgb="FF000000"/>
      <name val="Aptos Narrow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u/>
      <sz val="11"/>
      <color rgb="FF467886"/>
      <name val="Aptos Narrow"/>
      <family val="2"/>
      <charset val="1"/>
    </font>
    <font>
      <sz val="11"/>
      <color rgb="FF000000"/>
      <name val="Calibri"/>
      <family val="2"/>
      <charset val="1"/>
    </font>
    <font>
      <sz val="16"/>
      <color rgb="FF000000"/>
      <name val="Aptos Narrow"/>
      <family val="2"/>
      <charset val="1"/>
    </font>
    <font>
      <sz val="14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sz val="11"/>
      <color rgb="FFFF0000"/>
      <name val="Aptos Narrow"/>
      <family val="2"/>
      <charset val="1"/>
    </font>
    <font>
      <sz val="11"/>
      <color rgb="FFFFFFFF"/>
      <name val="Aptos Narrow"/>
      <family val="2"/>
      <charset val="1"/>
    </font>
    <font>
      <b/>
      <sz val="11"/>
      <color rgb="FFFF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sz val="11"/>
      <color rgb="FF000000"/>
      <name val="Aptos Narrow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FFC7CE"/>
        <bgColor rgb="FFF2CFEE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9999FF"/>
      </patternFill>
    </fill>
    <fill>
      <patternFill patternType="solid">
        <fgColor rgb="FFC6EFCE"/>
        <bgColor rgb="FFD9F2D0"/>
      </patternFill>
    </fill>
    <fill>
      <patternFill patternType="solid">
        <fgColor rgb="FFCF4DC3"/>
        <bgColor rgb="FF993366"/>
      </patternFill>
    </fill>
    <fill>
      <patternFill patternType="solid">
        <fgColor rgb="FFE59EDD"/>
        <bgColor rgb="FFCC99FF"/>
      </patternFill>
    </fill>
    <fill>
      <patternFill patternType="solid">
        <fgColor rgb="FFF2CFEE"/>
        <bgColor rgb="FFFFC7CE"/>
      </patternFill>
    </fill>
    <fill>
      <patternFill patternType="solid">
        <fgColor rgb="FFFFFFFF"/>
        <bgColor rgb="FFF2F2F2"/>
      </patternFill>
    </fill>
    <fill>
      <patternFill patternType="solid">
        <fgColor rgb="FFF2AA84"/>
        <bgColor rgb="FFE59EDD"/>
      </patternFill>
    </fill>
    <fill>
      <patternFill patternType="solid">
        <fgColor rgb="FFD9F2D0"/>
        <bgColor rgb="FFC6EFCE"/>
      </patternFill>
    </fill>
    <fill>
      <patternFill patternType="solid">
        <fgColor rgb="FFD9D9D9"/>
        <bgColor rgb="FFF2CFEE"/>
      </patternFill>
    </fill>
    <fill>
      <patternFill patternType="solid">
        <fgColor rgb="FFFBE3D6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164" fontId="15" fillId="0" borderId="0" applyBorder="0" applyProtection="0"/>
    <xf numFmtId="167" fontId="15" fillId="0" borderId="0" applyBorder="0" applyProtection="0"/>
    <xf numFmtId="0" fontId="6" fillId="0" borderId="0" applyBorder="0" applyProtection="0"/>
    <xf numFmtId="0" fontId="1" fillId="2" borderId="0" applyBorder="0" applyProtection="0"/>
    <xf numFmtId="0" fontId="2" fillId="3" borderId="1" applyProtection="0"/>
    <xf numFmtId="0" fontId="3" fillId="4" borderId="2" applyProtection="0"/>
    <xf numFmtId="0" fontId="4" fillId="0" borderId="0" applyBorder="0" applyProtection="0"/>
    <xf numFmtId="0" fontId="5" fillId="5" borderId="0" applyBorder="0" applyProtection="0"/>
    <xf numFmtId="0" fontId="6" fillId="0" borderId="0" applyBorder="0" applyProtection="0"/>
    <xf numFmtId="0" fontId="7" fillId="0" borderId="0"/>
    <xf numFmtId="164" fontId="7" fillId="0" borderId="0" applyBorder="0" applyProtection="0"/>
  </cellStyleXfs>
  <cellXfs count="136">
    <xf numFmtId="0" fontId="0" fillId="0" borderId="0" xfId="0"/>
    <xf numFmtId="0" fontId="0" fillId="9" borderId="4" xfId="0" applyFill="1" applyBorder="1"/>
    <xf numFmtId="0" fontId="0" fillId="9" borderId="0" xfId="0" applyFill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left"/>
    </xf>
    <xf numFmtId="0" fontId="11" fillId="9" borderId="0" xfId="0" applyFont="1" applyFill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/>
    <xf numFmtId="164" fontId="15" fillId="0" borderId="17" xfId="1" applyBorder="1" applyProtection="1"/>
    <xf numFmtId="0" fontId="0" fillId="0" borderId="18" xfId="0" applyBorder="1"/>
    <xf numFmtId="164" fontId="15" fillId="0" borderId="19" xfId="1" applyBorder="1" applyProtection="1"/>
    <xf numFmtId="0" fontId="0" fillId="0" borderId="4" xfId="0" applyBorder="1"/>
    <xf numFmtId="0" fontId="0" fillId="0" borderId="20" xfId="0" applyBorder="1"/>
    <xf numFmtId="164" fontId="15" fillId="0" borderId="20" xfId="1" applyBorder="1" applyProtection="1"/>
    <xf numFmtId="0" fontId="0" fillId="0" borderId="19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164" fontId="0" fillId="0" borderId="25" xfId="0" applyNumberFormat="1" applyBorder="1"/>
    <xf numFmtId="0" fontId="0" fillId="0" borderId="26" xfId="0" applyBorder="1"/>
    <xf numFmtId="0" fontId="0" fillId="9" borderId="27" xfId="0" applyFill="1" applyBorder="1"/>
    <xf numFmtId="0" fontId="0" fillId="9" borderId="28" xfId="0" applyFill="1" applyBorder="1"/>
    <xf numFmtId="0" fontId="0" fillId="9" borderId="2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9" borderId="33" xfId="0" applyFill="1" applyBorder="1"/>
    <xf numFmtId="0" fontId="11" fillId="9" borderId="9" xfId="0" applyFont="1" applyFill="1" applyBorder="1"/>
    <xf numFmtId="0" fontId="0" fillId="0" borderId="34" xfId="0" applyBorder="1"/>
    <xf numFmtId="164" fontId="15" fillId="0" borderId="15" xfId="1" applyBorder="1" applyProtection="1"/>
    <xf numFmtId="0" fontId="0" fillId="0" borderId="15" xfId="0" applyBorder="1"/>
    <xf numFmtId="0" fontId="0" fillId="0" borderId="35" xfId="0" applyBorder="1" applyAlignment="1">
      <alignment horizontal="left" vertical="center"/>
    </xf>
    <xf numFmtId="0" fontId="0" fillId="0" borderId="35" xfId="0" applyBorder="1"/>
    <xf numFmtId="0" fontId="0" fillId="0" borderId="33" xfId="0" applyBorder="1"/>
    <xf numFmtId="0" fontId="0" fillId="0" borderId="9" xfId="0" applyBorder="1" applyAlignment="1">
      <alignment horizontal="left"/>
    </xf>
    <xf numFmtId="164" fontId="15" fillId="9" borderId="0" xfId="1" applyFill="1" applyBorder="1" applyProtection="1"/>
    <xf numFmtId="0" fontId="0" fillId="0" borderId="15" xfId="0" applyBorder="1" applyAlignment="1">
      <alignment horizontal="left"/>
    </xf>
    <xf numFmtId="0" fontId="11" fillId="9" borderId="0" xfId="0" applyFont="1" applyFill="1"/>
    <xf numFmtId="0" fontId="6" fillId="0" borderId="19" xfId="3" applyBorder="1" applyProtection="1"/>
    <xf numFmtId="164" fontId="0" fillId="0" borderId="17" xfId="0" applyNumberFormat="1" applyBorder="1"/>
    <xf numFmtId="0" fontId="0" fillId="0" borderId="27" xfId="0" applyBorder="1"/>
    <xf numFmtId="0" fontId="0" fillId="0" borderId="28" xfId="0" applyBorder="1"/>
    <xf numFmtId="164" fontId="0" fillId="0" borderId="28" xfId="0" applyNumberFormat="1" applyBorder="1"/>
    <xf numFmtId="164" fontId="15" fillId="0" borderId="0" xfId="1" applyBorder="1" applyProtection="1"/>
    <xf numFmtId="0" fontId="10" fillId="10" borderId="17" xfId="0" applyFont="1" applyFill="1" applyBorder="1"/>
    <xf numFmtId="164" fontId="0" fillId="10" borderId="17" xfId="0" applyNumberFormat="1" applyFill="1" applyBorder="1"/>
    <xf numFmtId="165" fontId="0" fillId="0" borderId="0" xfId="0" applyNumberFormat="1"/>
    <xf numFmtId="0" fontId="10" fillId="11" borderId="17" xfId="0" applyFont="1" applyFill="1" applyBorder="1"/>
    <xf numFmtId="164" fontId="0" fillId="11" borderId="17" xfId="0" applyNumberForma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167" fontId="11" fillId="0" borderId="0" xfId="2" applyFont="1" applyBorder="1" applyProtection="1"/>
    <xf numFmtId="164" fontId="11" fillId="0" borderId="0" xfId="0" applyNumberFormat="1" applyFont="1"/>
    <xf numFmtId="168" fontId="11" fillId="0" borderId="0" xfId="0" applyNumberFormat="1" applyFont="1"/>
    <xf numFmtId="0" fontId="0" fillId="8" borderId="38" xfId="0" applyFill="1" applyBorder="1"/>
    <xf numFmtId="164" fontId="0" fillId="0" borderId="15" xfId="0" applyNumberFormat="1" applyBorder="1"/>
    <xf numFmtId="0" fontId="14" fillId="13" borderId="22" xfId="0" applyFont="1" applyFill="1" applyBorder="1"/>
    <xf numFmtId="164" fontId="0" fillId="13" borderId="22" xfId="0" applyNumberFormat="1" applyFill="1" applyBorder="1"/>
    <xf numFmtId="0" fontId="0" fillId="13" borderId="22" xfId="0" applyFill="1" applyBorder="1"/>
    <xf numFmtId="0" fontId="14" fillId="13" borderId="3" xfId="0" applyFont="1" applyFill="1" applyBorder="1"/>
    <xf numFmtId="0" fontId="0" fillId="13" borderId="39" xfId="0" applyFill="1" applyBorder="1"/>
    <xf numFmtId="0" fontId="0" fillId="13" borderId="32" xfId="0" applyFill="1" applyBorder="1"/>
    <xf numFmtId="164" fontId="15" fillId="13" borderId="32" xfId="1" applyFill="1" applyBorder="1" applyProtection="1"/>
    <xf numFmtId="164" fontId="15" fillId="13" borderId="37" xfId="1" applyFill="1" applyBorder="1" applyProtection="1"/>
    <xf numFmtId="0" fontId="0" fillId="10" borderId="6" xfId="0" applyFill="1" applyBorder="1"/>
    <xf numFmtId="164" fontId="0" fillId="10" borderId="8" xfId="0" applyNumberFormat="1" applyFill="1" applyBorder="1"/>
    <xf numFmtId="0" fontId="6" fillId="0" borderId="0" xfId="9" applyBorder="1" applyProtection="1"/>
    <xf numFmtId="164" fontId="0" fillId="0" borderId="16" xfId="0" applyNumberFormat="1" applyBorder="1"/>
    <xf numFmtId="164" fontId="0" fillId="13" borderId="23" xfId="0" applyNumberFormat="1" applyFill="1" applyBorder="1"/>
    <xf numFmtId="164" fontId="15" fillId="0" borderId="16" xfId="1" applyBorder="1" applyProtection="1"/>
    <xf numFmtId="0" fontId="0" fillId="15" borderId="17" xfId="0" applyFill="1" applyBorder="1"/>
    <xf numFmtId="0" fontId="0" fillId="15" borderId="22" xfId="0" applyFill="1" applyBorder="1"/>
    <xf numFmtId="0" fontId="0" fillId="0" borderId="16" xfId="0" applyBorder="1"/>
    <xf numFmtId="0" fontId="0" fillId="0" borderId="23" xfId="0" applyBorder="1"/>
    <xf numFmtId="0" fontId="0" fillId="15" borderId="23" xfId="0" applyFill="1" applyBorder="1"/>
    <xf numFmtId="0" fontId="0" fillId="8" borderId="22" xfId="0" applyFill="1" applyBorder="1"/>
    <xf numFmtId="164" fontId="15" fillId="0" borderId="45" xfId="1" applyBorder="1" applyProtection="1"/>
    <xf numFmtId="0" fontId="14" fillId="13" borderId="17" xfId="0" applyFont="1" applyFill="1" applyBorder="1"/>
    <xf numFmtId="0" fontId="0" fillId="13" borderId="17" xfId="0" applyFill="1" applyBorder="1"/>
    <xf numFmtId="164" fontId="15" fillId="13" borderId="17" xfId="1" applyFill="1" applyBorder="1" applyProtection="1"/>
    <xf numFmtId="0" fontId="0" fillId="14" borderId="18" xfId="0" applyFill="1" applyBorder="1"/>
    <xf numFmtId="0" fontId="0" fillId="15" borderId="21" xfId="0" applyFill="1" applyBorder="1"/>
    <xf numFmtId="164" fontId="0" fillId="15" borderId="23" xfId="0" applyNumberFormat="1" applyFill="1" applyBorder="1"/>
    <xf numFmtId="0" fontId="0" fillId="14" borderId="14" xfId="0" applyFill="1" applyBorder="1"/>
    <xf numFmtId="0" fontId="0" fillId="14" borderId="37" xfId="0" applyFill="1" applyBorder="1" applyAlignment="1">
      <alignment horizontal="center"/>
    </xf>
    <xf numFmtId="0" fontId="0" fillId="14" borderId="39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0" fillId="0" borderId="0" xfId="0" applyFont="1"/>
    <xf numFmtId="164" fontId="0" fillId="0" borderId="0" xfId="0" applyNumberFormat="1"/>
    <xf numFmtId="166" fontId="0" fillId="0" borderId="0" xfId="0" applyNumberFormat="1"/>
    <xf numFmtId="0" fontId="6" fillId="0" borderId="19" xfId="3" applyBorder="1"/>
    <xf numFmtId="0" fontId="8" fillId="6" borderId="0" xfId="0" applyFont="1" applyFill="1" applyAlignment="1">
      <alignment horizontal="left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164" fontId="15" fillId="0" borderId="38" xfId="1" applyBorder="1" applyAlignment="1" applyProtection="1">
      <alignment horizontal="center"/>
    </xf>
    <xf numFmtId="164" fontId="15" fillId="13" borderId="32" xfId="1" applyFill="1" applyBorder="1" applyAlignment="1" applyProtection="1">
      <alignment horizontal="center"/>
    </xf>
    <xf numFmtId="0" fontId="0" fillId="14" borderId="33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14" fillId="12" borderId="36" xfId="0" applyFont="1" applyFill="1" applyBorder="1" applyAlignment="1">
      <alignment horizontal="left"/>
    </xf>
    <xf numFmtId="0" fontId="14" fillId="12" borderId="32" xfId="0" applyFont="1" applyFill="1" applyBorder="1" applyAlignment="1">
      <alignment horizontal="left"/>
    </xf>
    <xf numFmtId="0" fontId="14" fillId="12" borderId="37" xfId="0" applyFont="1" applyFill="1" applyBorder="1" applyAlignment="1">
      <alignment horizontal="left"/>
    </xf>
    <xf numFmtId="0" fontId="14" fillId="12" borderId="6" xfId="0" applyFont="1" applyFill="1" applyBorder="1" applyAlignment="1">
      <alignment horizontal="left"/>
    </xf>
    <xf numFmtId="0" fontId="14" fillId="12" borderId="7" xfId="0" applyFont="1" applyFill="1" applyBorder="1" applyAlignment="1">
      <alignment horizontal="left"/>
    </xf>
    <xf numFmtId="0" fontId="14" fillId="12" borderId="8" xfId="0" applyFont="1" applyFill="1" applyBorder="1" applyAlignment="1">
      <alignment horizontal="left"/>
    </xf>
    <xf numFmtId="164" fontId="15" fillId="0" borderId="17" xfId="1" applyBorder="1" applyAlignment="1" applyProtection="1">
      <alignment horizontal="center"/>
    </xf>
    <xf numFmtId="0" fontId="0" fillId="13" borderId="38" xfId="0" applyFill="1" applyBorder="1" applyAlignment="1">
      <alignment horizontal="center"/>
    </xf>
    <xf numFmtId="0" fontId="14" fillId="12" borderId="3" xfId="0" applyFont="1" applyFill="1" applyBorder="1" applyAlignment="1">
      <alignment horizontal="left"/>
    </xf>
    <xf numFmtId="164" fontId="15" fillId="0" borderId="12" xfId="1" applyBorder="1" applyAlignment="1" applyProtection="1">
      <alignment horizontal="center"/>
    </xf>
    <xf numFmtId="0" fontId="0" fillId="8" borderId="32" xfId="0" applyFill="1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164" fontId="15" fillId="13" borderId="17" xfId="1" applyFill="1" applyBorder="1" applyAlignment="1" applyProtection="1">
      <alignment horizontal="center"/>
    </xf>
    <xf numFmtId="0" fontId="0" fillId="7" borderId="36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/>
    </xf>
    <xf numFmtId="164" fontId="15" fillId="0" borderId="15" xfId="1" applyBorder="1" applyAlignment="1" applyProtection="1">
      <alignment horizontal="center"/>
    </xf>
    <xf numFmtId="164" fontId="15" fillId="0" borderId="22" xfId="1" applyBorder="1" applyAlignment="1" applyProtection="1">
      <alignment horizontal="center"/>
    </xf>
    <xf numFmtId="0" fontId="0" fillId="8" borderId="3" xfId="0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169" fontId="0" fillId="0" borderId="0" xfId="0" applyNumberFormat="1"/>
  </cellXfs>
  <cellStyles count="12">
    <cellStyle name="Bad 1" xfId="4" xr:uid="{00000000-0005-0000-0000-000006000000}"/>
    <cellStyle name="Calculation" xfId="5" xr:uid="{00000000-0005-0000-0000-000007000000}"/>
    <cellStyle name="Check Cell" xfId="6" xr:uid="{00000000-0005-0000-0000-000008000000}"/>
    <cellStyle name="Explanatory Text" xfId="7" xr:uid="{00000000-0005-0000-0000-000009000000}"/>
    <cellStyle name="Good 2" xfId="8" xr:uid="{00000000-0005-0000-0000-00000A000000}"/>
    <cellStyle name="Hyperlink 1" xfId="9" xr:uid="{00000000-0005-0000-0000-00000B000000}"/>
    <cellStyle name="Link" xfId="3" builtinId="8"/>
    <cellStyle name="Prozent" xfId="2" builtinId="5"/>
    <cellStyle name="Standard" xfId="0" builtinId="0"/>
    <cellStyle name="Standard 2" xfId="10" xr:uid="{00000000-0005-0000-0000-00000C000000}"/>
    <cellStyle name="Währung" xfId="1" builtinId="4"/>
    <cellStyle name="Währung 2" xfId="11" xr:uid="{00000000-0005-0000-0000-00000D000000}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8" tint="0.79998168889431442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F2CFEE"/>
      <rgbColor rgb="FF7F7F7F"/>
      <rgbColor rgb="FF9999FF"/>
      <rgbColor rgb="FFCF4DC3"/>
      <rgbColor rgb="FFF2F2F2"/>
      <rgbColor rgb="FFC6EFCE"/>
      <rgbColor rgb="FF660066"/>
      <rgbColor rgb="FFF2AA84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BE3D6"/>
      <rgbColor rgb="FF99CCFF"/>
      <rgbColor rgb="FFE59EDD"/>
      <rgbColor rgb="FFCC99FF"/>
      <rgbColor rgb="FFFFC7CE"/>
      <rgbColor rgb="FF3366FF"/>
      <rgbColor rgb="FF47D45A"/>
      <rgbColor rgb="FF99CC00"/>
      <rgbColor rgb="FFFFCC00"/>
      <rgbColor rgb="FFFF9900"/>
      <rgbColor rgb="FFFA7D00"/>
      <rgbColor rgb="FF46788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172264</xdr:colOff>
      <xdr:row>4</xdr:row>
      <xdr:rowOff>175680</xdr:rowOff>
    </xdr:from>
    <xdr:to>
      <xdr:col>9</xdr:col>
      <xdr:colOff>320584</xdr:colOff>
      <xdr:row>11</xdr:row>
      <xdr:rowOff>39600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47807" y="1173735"/>
          <a:ext cx="3196320" cy="1139442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de-DE" sz="1100" b="0" strike="noStrike" spc="-1">
              <a:solidFill>
                <a:schemeClr val="dk1"/>
              </a:solidFill>
              <a:latin typeface="Aptos Narrow"/>
            </a:rPr>
            <a:t>Alle Angaben sind Bruttopreise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latin typeface="Times New Roman"/>
            </a:rPr>
            <a:t>Technik</a:t>
          </a:r>
          <a:r>
            <a:rPr lang="de-DE" sz="1100" b="0" strike="noStrike" spc="-1" baseline="0">
              <a:latin typeface="Times New Roman"/>
            </a:rPr>
            <a:t> wird zum teil selvber mitgebracht </a:t>
          </a:r>
          <a:endParaRPr lang="de-DE" sz="11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153000</xdr:colOff>
      <xdr:row>14</xdr:row>
      <xdr:rowOff>69120</xdr:rowOff>
    </xdr:from>
    <xdr:to>
      <xdr:col>9</xdr:col>
      <xdr:colOff>301320</xdr:colOff>
      <xdr:row>20</xdr:row>
      <xdr:rowOff>114840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14120" y="2898000"/>
          <a:ext cx="3562200" cy="114120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de-DE" sz="1100" b="0" strike="noStrike" spc="-1">
              <a:solidFill>
                <a:schemeClr val="dk1"/>
              </a:solidFill>
              <a:latin typeface="Aptos Narrow"/>
            </a:rPr>
            <a:t>- Klären mit Gisela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chemeClr val="dk1"/>
              </a:solidFill>
              <a:latin typeface="Aptos Narrow"/>
            </a:rPr>
            <a:t>- Deko klären mit Gisela 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chemeClr val="dk1"/>
              </a:solidFill>
              <a:latin typeface="Aptos Narrow"/>
            </a:rPr>
            <a:t>--&gt; Anpassung Kalk mit ggf. Deko einzeln </a:t>
          </a:r>
          <a:endParaRPr lang="de-DE" sz="11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153360</xdr:colOff>
      <xdr:row>14</xdr:row>
      <xdr:rowOff>73080</xdr:rowOff>
    </xdr:from>
    <xdr:to>
      <xdr:col>9</xdr:col>
      <xdr:colOff>301680</xdr:colOff>
      <xdr:row>20</xdr:row>
      <xdr:rowOff>118800</xdr:rowOff>
    </xdr:to>
    <xdr:sp macro="" textlink="">
      <xdr:nvSpPr>
        <xdr:cNvPr id="4" name="Textfeld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114480" y="2901960"/>
          <a:ext cx="3562200" cy="1141200"/>
        </a:xfrm>
        <a:prstGeom prst="rect">
          <a:avLst/>
        </a:prstGeom>
        <a:solidFill>
          <a:srgbClr val="FF0000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de-DE" sz="1100" b="0" strike="noStrike" spc="-1">
              <a:solidFill>
                <a:schemeClr val="dk1"/>
              </a:solidFill>
              <a:latin typeface="Aptos Narrow"/>
            </a:rPr>
            <a:t>Es gibt keine eindeutige Miete, jedoch eine Mindestumsatz-Vereinbarung in höhe von  1785,00€ inkl. Umsatzsteuer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chemeClr val="dk1"/>
              </a:solidFill>
              <a:latin typeface="Aptos Narrow"/>
            </a:rPr>
            <a:t>Die Differenz aus Umsatz und dem Mindestumsatz muss von uns gezahlt werden </a:t>
          </a:r>
          <a:endParaRPr lang="de-DE" sz="11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204120</xdr:colOff>
      <xdr:row>21</xdr:row>
      <xdr:rowOff>127080</xdr:rowOff>
    </xdr:from>
    <xdr:to>
      <xdr:col>9</xdr:col>
      <xdr:colOff>352440</xdr:colOff>
      <xdr:row>27</xdr:row>
      <xdr:rowOff>177480</xdr:rowOff>
    </xdr:to>
    <xdr:sp macro="" textlink="">
      <xdr:nvSpPr>
        <xdr:cNvPr id="5" name="Textfeld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165240" y="4241880"/>
          <a:ext cx="3562200" cy="11361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de-DE" sz="1200" b="0" strike="noStrike" spc="-1">
              <a:solidFill>
                <a:srgbClr val="000000"/>
              </a:solidFill>
              <a:latin typeface="Aptos Narrow"/>
            </a:rPr>
            <a:t>durch den Vermieter werden 3x Security gebucht</a:t>
          </a:r>
          <a:endParaRPr lang="de-DE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200" b="0" strike="noStrike" spc="-1">
              <a:solidFill>
                <a:srgbClr val="000000"/>
              </a:solidFill>
              <a:latin typeface="Aptos Narrow"/>
            </a:rPr>
            <a:t>Ab 6.500 € Umsatz Kostenübernahme 50%  Security durch Vermieter (entspricht ca. 15€ p.P.)</a:t>
          </a:r>
          <a:endParaRPr lang="de-DE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200" b="0" strike="noStrike" spc="-1">
              <a:solidFill>
                <a:srgbClr val="000000"/>
              </a:solidFill>
              <a:latin typeface="Aptos Narrow"/>
            </a:rPr>
            <a:t>Ab 7.500 € Umsatz Kostenübernahme 100% Security durch Vermieter (entspricht ca. 17€ p.P.)</a:t>
          </a:r>
          <a:endParaRPr lang="de-DE" sz="12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230760</xdr:colOff>
      <xdr:row>33</xdr:row>
      <xdr:rowOff>86760</xdr:rowOff>
    </xdr:from>
    <xdr:to>
      <xdr:col>9</xdr:col>
      <xdr:colOff>379080</xdr:colOff>
      <xdr:row>41</xdr:row>
      <xdr:rowOff>139680</xdr:rowOff>
    </xdr:to>
    <xdr:sp macro="" textlink="">
      <xdr:nvSpPr>
        <xdr:cNvPr id="6" name="Textfeld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191880" y="6382800"/>
          <a:ext cx="3562200" cy="150084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endParaRPr lang="de-DE" sz="1100" b="0" strike="noStrike" spc="-1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8" displayName="Tabelle8" ref="M6:P11" totalsRowShown="0" headerRowDxfId="7" headerRowBorderDxfId="6" tableBorderDxfId="5" totalsRowBorderDxfId="4">
  <tableColumns count="4">
    <tableColumn id="1" xr3:uid="{00000000-0010-0000-0000-000001000000}" name="Position" dataDxfId="3"/>
    <tableColumn id="2" xr3:uid="{00000000-0010-0000-0000-000002000000}" name="Menge " dataDxfId="2"/>
    <tableColumn id="3" xr3:uid="{00000000-0010-0000-0000-000003000000}" name="Einzelpreis" dataDxfId="1"/>
    <tableColumn id="4" xr3:uid="{00000000-0010-0000-0000-000004000000}" name="Gesamtpreis 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DJ" displayName="TabelleDJ" ref="A6:E13" totalsRowShown="0">
  <tableColumns count="5">
    <tableColumn id="1" xr3:uid="{00000000-0010-0000-0100-000001000000}" name="DJ Kosten "/>
    <tableColumn id="2" xr3:uid="{00000000-0010-0000-0100-000002000000}" name="Menge "/>
    <tableColumn id="3" xr3:uid="{00000000-0010-0000-0100-000003000000}" name="Einzelpreis"/>
    <tableColumn id="4" xr3:uid="{00000000-0010-0000-0100-000004000000}" name="Gesamtpreis"/>
    <tableColumn id="5" xr3:uid="{00000000-0010-0000-0100-000005000000}" name="Anbieter 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Gisela" displayName="TabelleGisela" ref="A15:D20" totalsRowShown="0">
  <tableColumns count="4">
    <tableColumn id="1" xr3:uid="{00000000-0010-0000-0200-000001000000}" name="Gisela Kosten "/>
    <tableColumn id="2" xr3:uid="{00000000-0010-0000-0200-000002000000}" name="Preis "/>
    <tableColumn id="3" xr3:uid="{00000000-0010-0000-0200-000003000000}" name="Mengen "/>
    <tableColumn id="4" xr3:uid="{00000000-0010-0000-0200-000004000000}" name="Anmerkung 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Security" displayName="TabelleSecurity" ref="A22:E31" totalsRowShown="0">
  <tableColumns count="5">
    <tableColumn id="1" xr3:uid="{00000000-0010-0000-0300-000001000000}" name="Security Kosten "/>
    <tableColumn id="2" xr3:uid="{00000000-0010-0000-0300-000002000000}" name="Stunden "/>
    <tableColumn id="3" xr3:uid="{00000000-0010-0000-0300-000003000000}" name="Stundenlohn p. P."/>
    <tableColumn id="4" xr3:uid="{00000000-0010-0000-0300-000004000000}" name="inkl. MwSt."/>
    <tableColumn id="5" xr3:uid="{00000000-0010-0000-0300-000005000000}" name="Gesamt p. P. 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eStura" displayName="TabelleStura" ref="A34:E43" totalsRowShown="0">
  <tableColumns count="5">
    <tableColumn id="1" xr3:uid="{00000000-0010-0000-0400-000001000000}" name="StuRa Zuständigkeit "/>
    <tableColumn id="2" xr3:uid="{00000000-0010-0000-0400-000002000000}" name="Menge "/>
    <tableColumn id="3" xr3:uid="{00000000-0010-0000-0400-000003000000}" name="Einzelpreis "/>
    <tableColumn id="4" xr3:uid="{00000000-0010-0000-0400-000004000000}" name="Gesamtpreis "/>
    <tableColumn id="5" xr3:uid="{00000000-0010-0000-0400-000005000000}" name="Anbieter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www.spezis-online.de/preisliste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spezis-online.de/preisliste" TargetMode="External"/><Relationship Id="rId1" Type="http://schemas.openxmlformats.org/officeDocument/2006/relationships/hyperlink" Target="https://www.spezis-online.de/preisliste" TargetMode="External"/><Relationship Id="rId6" Type="http://schemas.openxmlformats.org/officeDocument/2006/relationships/drawing" Target="../drawings/drawing1.xml"/><Relationship Id="rId11" Type="http://schemas.openxmlformats.org/officeDocument/2006/relationships/table" Target="../tables/table5.xml"/><Relationship Id="rId5" Type="http://schemas.openxmlformats.org/officeDocument/2006/relationships/hyperlink" Target="https://www.amazon.de/Bist-Vermutlich-Schon-Wieder-Betrunken/dp/B0H6QWM8TJ/ref=sr_1_29?__mk_de_DE=&#197;M&#197;&#381;&#213;&#209;&amp;crid=26U2E22O837EA&amp;dib=eyJ2IjoiMSJ9.ibZUT6wbecagzBqCLLUqXtVr-Kuq0bFLzWJPsZVDxNpfWhbIBc4Je6i4XWOT0EbUdDXaXLnGCxg5RPQRAew5LOaIuRHjft0FSIiMAtdEZHuSj-9AxOXieuOL822md054f0rtita4x65Q4qc9wynRzL5al8GDWRCdY7u3qxgKy6IM7O0TjoyCP7qyI-mbOcsqtNz52cpjhE-W1L5rlkW2yPc9un4HgPXLx61B34XLVKtQARu8pxPNbwNswLhaO3O00_yIltB-Xv7Wl6_G6boMRbc4xouxd6f7cKotq7qnetE.t3hxM8qrB-x7SrbUSEvgb1v2ZnBLpYI_bOTQR_AczJw&amp;dib_tag=se&amp;keywords=dumme%2Bt%2Bshirts&amp;qid=1786010035&amp;sprefix=dumme%2Bt%2Bshirts%2B%2Caps%2C120&amp;sr=8-29&amp;customId=B07537SGL9&amp;customizationToken=MC_Assembly_1%23B07537SGL9&amp;th=1&amp;psc=1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www.spezis-online.de/preisliste" TargetMode="External"/><Relationship Id="rId9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tahlmann-commerce.de/products/magnum-helium-gas-fur-bis-zu-30-ballons-helium-balloon-gas-fur-bis-zu-30-luftballons-kopie?variant=51985697571154&amp;country=DE&amp;currency=EUR&amp;utm_medium=product_sync&amp;utm_source=google&amp;utm_content=sag_organic&amp;utm_campaign" TargetMode="External"/><Relationship Id="rId1" Type="http://schemas.openxmlformats.org/officeDocument/2006/relationships/hyperlink" Target="https://www.smythstoys.com/de/de-de/spielzeug/kreativitaet-musik-und-party/partyartikel/luftballons/party-balloons-mix-50-stueck/p/193075?srsltid=AfmBOopVwLEAbWQ3LlYe32jxn4mQ7cvn_7u9kStgXtqTGyRRNSRxAwuUg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showGridLines="0" tabSelected="1" topLeftCell="A3" zoomScale="91" zoomScaleNormal="32" workbookViewId="0">
      <selection activeCell="E45" sqref="E45"/>
    </sheetView>
  </sheetViews>
  <sheetFormatPr baseColWidth="10" defaultColWidth="10.7109375" defaultRowHeight="15" x14ac:dyDescent="0.25"/>
  <cols>
    <col min="1" max="1" width="42.5703125" customWidth="1"/>
    <col min="2" max="2" width="16.5703125" customWidth="1"/>
    <col min="3" max="3" width="18.85546875" customWidth="1"/>
    <col min="4" max="4" width="16.5703125" customWidth="1"/>
    <col min="5" max="5" width="18.5703125" customWidth="1"/>
    <col min="12" max="13" width="13.42578125" customWidth="1"/>
    <col min="14" max="14" width="15.42578125" customWidth="1"/>
    <col min="15" max="15" width="14.7109375" customWidth="1"/>
    <col min="16" max="16" width="19.140625" customWidth="1"/>
    <col min="18" max="18" width="10.5703125" customWidth="1"/>
  </cols>
  <sheetData>
    <row r="1" spans="1:18" ht="23.25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18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18" ht="25.5" customHeight="1" x14ac:dyDescent="0.3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2" t="s">
        <v>2</v>
      </c>
      <c r="L3" s="102"/>
      <c r="M3" s="102"/>
      <c r="N3" s="102"/>
      <c r="O3" s="102"/>
      <c r="P3" s="102"/>
      <c r="Q3" s="102"/>
      <c r="R3" s="102"/>
    </row>
    <row r="4" spans="1:18" ht="15.75" x14ac:dyDescent="0.25">
      <c r="A4" s="103" t="s">
        <v>3</v>
      </c>
      <c r="B4" s="103"/>
      <c r="C4" s="103"/>
      <c r="D4" s="103"/>
      <c r="E4" s="103"/>
      <c r="F4" s="104" t="s">
        <v>4</v>
      </c>
      <c r="G4" s="104"/>
      <c r="H4" s="104"/>
      <c r="I4" s="104"/>
      <c r="J4" s="104"/>
      <c r="K4" s="1"/>
      <c r="L4" s="2"/>
      <c r="M4" s="2"/>
      <c r="N4" s="2"/>
      <c r="O4" s="2"/>
      <c r="P4" s="2"/>
      <c r="Q4" s="2"/>
      <c r="R4" s="3"/>
    </row>
    <row r="5" spans="1:18" ht="15.75" thickBot="1" x14ac:dyDescent="0.3">
      <c r="A5" s="4"/>
      <c r="B5" s="5"/>
      <c r="C5" s="5"/>
      <c r="D5" s="5"/>
      <c r="E5" s="6"/>
      <c r="F5" s="7"/>
      <c r="G5" s="7"/>
      <c r="H5" s="7"/>
      <c r="I5" s="7"/>
      <c r="J5" s="8"/>
      <c r="K5" s="1"/>
      <c r="L5" s="2"/>
      <c r="M5" s="2"/>
      <c r="N5" s="2"/>
      <c r="O5" s="2"/>
      <c r="P5" s="2"/>
      <c r="Q5" s="2"/>
      <c r="R5" s="3"/>
    </row>
    <row r="6" spans="1:18" ht="15.75" thickBot="1" x14ac:dyDescent="0.3">
      <c r="A6" s="9" t="s">
        <v>5</v>
      </c>
      <c r="B6" s="10" t="s">
        <v>6</v>
      </c>
      <c r="C6" s="10" t="s">
        <v>7</v>
      </c>
      <c r="D6" s="11" t="s">
        <v>8</v>
      </c>
      <c r="E6" s="12" t="s">
        <v>9</v>
      </c>
      <c r="F6" s="1"/>
      <c r="G6" s="13"/>
      <c r="H6" s="2"/>
      <c r="I6" s="2"/>
      <c r="J6" s="3"/>
      <c r="K6" s="1"/>
      <c r="L6" s="2"/>
      <c r="M6" s="95" t="s">
        <v>10</v>
      </c>
      <c r="N6" s="95" t="s">
        <v>6</v>
      </c>
      <c r="O6" s="94" t="s">
        <v>7</v>
      </c>
      <c r="P6" s="93" t="s">
        <v>11</v>
      </c>
      <c r="Q6" s="2"/>
      <c r="R6" s="3"/>
    </row>
    <row r="7" spans="1:18" x14ac:dyDescent="0.25">
      <c r="A7" s="15" t="s">
        <v>12</v>
      </c>
      <c r="B7" s="15">
        <v>7</v>
      </c>
      <c r="C7" s="16">
        <f>D7/B7</f>
        <v>57.142857142857146</v>
      </c>
      <c r="D7" s="16">
        <v>400</v>
      </c>
      <c r="E7" s="15" t="s">
        <v>65</v>
      </c>
      <c r="F7" s="1"/>
      <c r="G7" s="2"/>
      <c r="H7" s="2"/>
      <c r="I7" s="2"/>
      <c r="J7" s="3"/>
      <c r="K7" s="1"/>
      <c r="L7" s="2"/>
      <c r="M7" s="92" t="s">
        <v>13</v>
      </c>
      <c r="N7" s="38">
        <v>100</v>
      </c>
      <c r="O7" s="37">
        <v>4</v>
      </c>
      <c r="P7" s="78">
        <f>PRODUCT(N7,O7)</f>
        <v>400</v>
      </c>
      <c r="Q7" s="2"/>
      <c r="R7" s="3"/>
    </row>
    <row r="8" spans="1:18" x14ac:dyDescent="0.25">
      <c r="A8" s="15" t="s">
        <v>14</v>
      </c>
      <c r="B8" s="15">
        <v>7</v>
      </c>
      <c r="C8" s="16">
        <f>TabelleDJ[[#This Row],[Gesamtpreis]]/TabelleDJ[[#This Row],[Menge ]]</f>
        <v>68</v>
      </c>
      <c r="D8" s="16">
        <f>400*1.19</f>
        <v>476</v>
      </c>
      <c r="E8" s="15" t="s">
        <v>15</v>
      </c>
      <c r="F8" s="1"/>
      <c r="G8" s="2"/>
      <c r="H8" s="2"/>
      <c r="I8" s="2"/>
      <c r="J8" s="3"/>
      <c r="K8" s="1"/>
      <c r="L8" s="2"/>
      <c r="M8" s="89" t="s">
        <v>16</v>
      </c>
      <c r="N8" s="15">
        <v>250</v>
      </c>
      <c r="O8" s="16">
        <v>5</v>
      </c>
      <c r="P8" s="18">
        <f>PRODUCT(N8,O8)</f>
        <v>1250</v>
      </c>
      <c r="Q8" s="2"/>
      <c r="R8" s="3"/>
    </row>
    <row r="9" spans="1:18" x14ac:dyDescent="0.25">
      <c r="A9" s="15" t="s">
        <v>17</v>
      </c>
      <c r="B9" s="15">
        <v>3</v>
      </c>
      <c r="C9" s="16">
        <v>50</v>
      </c>
      <c r="D9" s="16">
        <f>B9*C9</f>
        <v>150</v>
      </c>
      <c r="E9" s="15" t="s">
        <v>66</v>
      </c>
      <c r="F9" s="1"/>
      <c r="G9" s="2"/>
      <c r="H9" s="2"/>
      <c r="I9" s="2"/>
      <c r="J9" s="3"/>
      <c r="K9" s="1"/>
      <c r="L9" s="2"/>
      <c r="M9" s="89" t="s">
        <v>18</v>
      </c>
      <c r="N9" s="15">
        <v>150</v>
      </c>
      <c r="O9" s="16">
        <v>6</v>
      </c>
      <c r="P9" s="18">
        <f>PRODUCT(N9,O9)</f>
        <v>900</v>
      </c>
      <c r="Q9" s="2"/>
      <c r="R9" s="3"/>
    </row>
    <row r="10" spans="1:18" x14ac:dyDescent="0.25">
      <c r="A10" s="15" t="s">
        <v>17</v>
      </c>
      <c r="B10" s="15">
        <v>3</v>
      </c>
      <c r="C10" s="16">
        <v>50</v>
      </c>
      <c r="D10" s="16">
        <f>B10*C10</f>
        <v>150</v>
      </c>
      <c r="E10" s="15" t="s">
        <v>67</v>
      </c>
      <c r="F10" s="2"/>
      <c r="G10" s="2"/>
      <c r="H10" s="2"/>
      <c r="I10" s="2"/>
      <c r="J10" s="3"/>
      <c r="K10" s="1"/>
      <c r="L10" s="2"/>
      <c r="M10" s="17"/>
      <c r="N10" s="15"/>
      <c r="O10" s="15"/>
      <c r="P10" s="22"/>
      <c r="Q10" s="2"/>
      <c r="R10" s="3"/>
    </row>
    <row r="11" spans="1:18" x14ac:dyDescent="0.25">
      <c r="A11" s="19"/>
      <c r="B11" s="20"/>
      <c r="C11" s="21"/>
      <c r="D11" s="20"/>
      <c r="F11" s="1"/>
      <c r="G11" s="2"/>
      <c r="H11" s="2"/>
      <c r="I11" s="2"/>
      <c r="J11" s="3"/>
      <c r="K11" s="1"/>
      <c r="L11" s="2"/>
      <c r="M11" s="90" t="s">
        <v>19</v>
      </c>
      <c r="N11" s="80">
        <f>SUM(N7:N9)</f>
        <v>500</v>
      </c>
      <c r="O11" s="80"/>
      <c r="P11" s="91">
        <f>SUM(P7:P9)</f>
        <v>2550</v>
      </c>
      <c r="Q11" s="2"/>
      <c r="R11" s="3"/>
    </row>
    <row r="12" spans="1:18" x14ac:dyDescent="0.25">
      <c r="A12" s="19"/>
      <c r="B12" s="20"/>
      <c r="C12" s="21"/>
      <c r="D12" s="21"/>
      <c r="F12" s="1"/>
      <c r="G12" s="2"/>
      <c r="H12" s="2"/>
      <c r="I12" s="2"/>
      <c r="J12" s="3"/>
      <c r="K12" s="1"/>
      <c r="L12" s="2"/>
      <c r="M12" s="2"/>
      <c r="N12" s="2"/>
      <c r="O12" s="2"/>
      <c r="P12" s="2"/>
      <c r="Q12" s="2"/>
      <c r="R12" s="3"/>
    </row>
    <row r="13" spans="1:18" x14ac:dyDescent="0.25">
      <c r="A13" s="24" t="s">
        <v>20</v>
      </c>
      <c r="B13" s="25"/>
      <c r="C13" s="25"/>
      <c r="D13" s="26">
        <f>SUM(D7:D10)</f>
        <v>1176</v>
      </c>
      <c r="E13" s="27"/>
      <c r="F13" s="1"/>
      <c r="G13" s="2"/>
      <c r="H13" s="2"/>
      <c r="I13" s="2"/>
      <c r="J13" s="3"/>
      <c r="K13" s="1"/>
      <c r="L13" s="2"/>
      <c r="M13" s="2"/>
      <c r="N13" s="2"/>
      <c r="O13" s="2"/>
      <c r="P13" s="2"/>
      <c r="Q13" s="2"/>
      <c r="R13" s="3"/>
    </row>
    <row r="14" spans="1:18" x14ac:dyDescent="0.25">
      <c r="A14" s="28"/>
      <c r="B14" s="29"/>
      <c r="C14" s="29"/>
      <c r="D14" s="29"/>
      <c r="E14" s="29"/>
      <c r="F14" s="28"/>
      <c r="G14" s="29"/>
      <c r="H14" s="29"/>
      <c r="I14" s="29"/>
      <c r="J14" s="30"/>
      <c r="K14" s="1"/>
      <c r="L14" s="2"/>
      <c r="M14" s="2"/>
      <c r="N14" s="2"/>
      <c r="O14" s="2"/>
      <c r="P14" s="2"/>
      <c r="Q14" s="2"/>
      <c r="R14" s="3"/>
    </row>
    <row r="15" spans="1:18" x14ac:dyDescent="0.25">
      <c r="A15" s="31" t="s">
        <v>21</v>
      </c>
      <c r="B15" s="32" t="s">
        <v>22</v>
      </c>
      <c r="C15" s="32" t="s">
        <v>23</v>
      </c>
      <c r="D15" s="33" t="s">
        <v>24</v>
      </c>
      <c r="E15" s="2"/>
      <c r="F15" s="34"/>
      <c r="G15" s="35"/>
      <c r="H15" s="7"/>
      <c r="I15" s="7"/>
      <c r="J15" s="8"/>
      <c r="K15" s="1"/>
      <c r="L15" s="2"/>
      <c r="M15" s="2"/>
      <c r="N15" s="2"/>
      <c r="O15" s="2"/>
      <c r="P15" s="2"/>
      <c r="Q15" s="2"/>
      <c r="R15" s="3"/>
    </row>
    <row r="16" spans="1:18" x14ac:dyDescent="0.25">
      <c r="A16" s="36" t="s">
        <v>25</v>
      </c>
      <c r="B16" s="37"/>
      <c r="C16" s="38"/>
      <c r="D16" s="11"/>
      <c r="E16" s="2"/>
      <c r="F16" s="1"/>
      <c r="G16" s="2"/>
      <c r="H16" s="2"/>
      <c r="I16" s="2"/>
      <c r="J16" s="3"/>
      <c r="K16" s="1"/>
      <c r="L16" s="2"/>
      <c r="M16" s="2"/>
      <c r="N16" s="2"/>
      <c r="O16" s="2"/>
      <c r="P16" s="2"/>
      <c r="Q16" s="2"/>
      <c r="R16" s="3"/>
    </row>
    <row r="17" spans="1:18" x14ac:dyDescent="0.25">
      <c r="A17" s="39"/>
      <c r="B17" s="16"/>
      <c r="C17" s="15"/>
      <c r="D17" s="15"/>
      <c r="E17" s="2"/>
      <c r="F17" s="1"/>
      <c r="G17" s="2"/>
      <c r="H17" s="2"/>
      <c r="I17" s="2"/>
      <c r="J17" s="3"/>
      <c r="K17" s="1"/>
      <c r="L17" s="2"/>
      <c r="M17" s="2"/>
      <c r="N17" s="2"/>
      <c r="O17" s="2"/>
      <c r="P17" s="2"/>
      <c r="Q17" s="2"/>
      <c r="R17" s="3"/>
    </row>
    <row r="18" spans="1:18" x14ac:dyDescent="0.25">
      <c r="A18" s="40" t="s">
        <v>26</v>
      </c>
      <c r="B18" s="16"/>
      <c r="C18" s="15"/>
      <c r="D18" s="15"/>
      <c r="E18" s="2"/>
      <c r="F18" s="1"/>
      <c r="G18" s="2"/>
      <c r="H18" s="2"/>
      <c r="I18" s="2"/>
      <c r="J18" s="3"/>
      <c r="K18" s="1"/>
      <c r="L18" s="2"/>
      <c r="M18" s="2"/>
      <c r="N18" s="2"/>
      <c r="O18" s="2"/>
      <c r="P18" s="2"/>
      <c r="Q18" s="2"/>
      <c r="R18" s="3"/>
    </row>
    <row r="19" spans="1:18" x14ac:dyDescent="0.25">
      <c r="A19" s="40"/>
      <c r="B19" s="16"/>
      <c r="C19" s="15"/>
      <c r="D19" s="15"/>
      <c r="E19" s="2"/>
      <c r="F19" s="1"/>
      <c r="G19" s="2"/>
      <c r="H19" s="2"/>
      <c r="I19" s="2"/>
      <c r="J19" s="3"/>
      <c r="K19" s="1"/>
      <c r="L19" s="2"/>
      <c r="M19" s="2"/>
      <c r="N19" s="2"/>
      <c r="O19" s="2"/>
      <c r="P19" s="2"/>
      <c r="Q19" s="2"/>
      <c r="R19" s="3"/>
    </row>
    <row r="20" spans="1:18" x14ac:dyDescent="0.25">
      <c r="A20" s="15" t="s">
        <v>27</v>
      </c>
      <c r="B20" s="16">
        <f ca="1">SUBTOTAL(109,TabelleGisela[[Preis ]])</f>
        <v>0</v>
      </c>
      <c r="C20" s="15">
        <f ca="1">SUBTOTAL(109,TabelleGisela[[Mengen ]])</f>
        <v>0</v>
      </c>
      <c r="D20" s="15"/>
      <c r="F20" s="1"/>
      <c r="G20" s="2"/>
      <c r="H20" s="2"/>
      <c r="I20" s="2"/>
      <c r="J20" s="3"/>
      <c r="K20" s="1"/>
      <c r="L20" s="2"/>
      <c r="M20" s="2"/>
      <c r="N20" s="2"/>
      <c r="O20" s="2"/>
      <c r="P20" s="2"/>
      <c r="Q20" s="2"/>
      <c r="R20" s="3"/>
    </row>
    <row r="21" spans="1:18" x14ac:dyDescent="0.25">
      <c r="A21" s="28"/>
      <c r="B21" s="29"/>
      <c r="C21" s="29"/>
      <c r="D21" s="29"/>
      <c r="E21" s="29"/>
      <c r="F21" s="28"/>
      <c r="G21" s="29"/>
      <c r="H21" s="29"/>
      <c r="I21" s="29"/>
      <c r="J21" s="30"/>
      <c r="K21" s="1"/>
      <c r="L21" s="2"/>
      <c r="M21" s="2"/>
      <c r="N21" s="2"/>
      <c r="O21" s="2"/>
      <c r="P21" s="2"/>
      <c r="Q21" s="2"/>
      <c r="R21" s="3"/>
    </row>
    <row r="22" spans="1:18" x14ac:dyDescent="0.25">
      <c r="A22" s="41" t="s">
        <v>28</v>
      </c>
      <c r="B22" s="42" t="s">
        <v>29</v>
      </c>
      <c r="C22" s="42" t="s">
        <v>30</v>
      </c>
      <c r="D22" s="42" t="s">
        <v>31</v>
      </c>
      <c r="E22" s="42" t="s">
        <v>32</v>
      </c>
      <c r="F22" s="34"/>
      <c r="G22" s="7"/>
      <c r="H22" s="7"/>
      <c r="I22" s="7"/>
      <c r="J22" s="8"/>
      <c r="K22" s="1"/>
      <c r="L22" s="2"/>
      <c r="M22" s="2"/>
      <c r="N22" s="2"/>
      <c r="O22" s="2"/>
      <c r="P22" s="2"/>
      <c r="Q22" s="2"/>
      <c r="R22" s="3"/>
    </row>
    <row r="23" spans="1:18" x14ac:dyDescent="0.25">
      <c r="A23" s="15" t="s">
        <v>33</v>
      </c>
      <c r="B23" s="15">
        <v>21</v>
      </c>
      <c r="C23" s="16">
        <v>28.5</v>
      </c>
      <c r="D23" s="16">
        <f>C23*1.19</f>
        <v>33.914999999999999</v>
      </c>
      <c r="E23" s="18">
        <f>B23*D23</f>
        <v>712.21500000000003</v>
      </c>
      <c r="F23" s="1"/>
      <c r="G23" s="2"/>
      <c r="H23" s="2"/>
      <c r="I23" s="2"/>
      <c r="J23" s="3"/>
      <c r="K23" s="1"/>
      <c r="L23" s="2"/>
      <c r="M23" s="2"/>
      <c r="N23" s="2"/>
      <c r="O23" s="2"/>
      <c r="P23" s="2"/>
      <c r="Q23" s="2"/>
      <c r="R23" s="3"/>
    </row>
    <row r="24" spans="1:18" x14ac:dyDescent="0.25">
      <c r="A24" s="15"/>
      <c r="B24" s="15"/>
      <c r="C24" s="16"/>
      <c r="D24" s="16"/>
      <c r="E24" s="18"/>
      <c r="F24" s="1"/>
      <c r="G24" s="2"/>
      <c r="H24" s="2"/>
      <c r="I24" s="2"/>
      <c r="J24" s="3"/>
      <c r="K24" s="1"/>
      <c r="L24" s="2"/>
      <c r="M24" s="2"/>
      <c r="N24" s="2"/>
      <c r="O24" s="2"/>
      <c r="P24" s="2"/>
      <c r="Q24" s="2"/>
      <c r="R24" s="3"/>
    </row>
    <row r="25" spans="1:18" x14ac:dyDescent="0.25">
      <c r="A25" s="15"/>
      <c r="B25" s="15"/>
      <c r="C25" s="16"/>
      <c r="D25" s="16"/>
      <c r="E25" s="18"/>
      <c r="F25" s="1"/>
      <c r="G25" s="2"/>
      <c r="H25" s="2"/>
      <c r="I25" s="2"/>
      <c r="J25" s="3"/>
      <c r="K25" s="1"/>
      <c r="L25" s="2"/>
      <c r="M25" s="2"/>
      <c r="N25" s="2"/>
      <c r="O25" s="2"/>
      <c r="P25" s="2"/>
      <c r="Q25" s="2"/>
      <c r="R25" s="3"/>
    </row>
    <row r="26" spans="1:18" x14ac:dyDescent="0.25">
      <c r="A26" s="15"/>
      <c r="B26" s="15"/>
      <c r="C26" s="16"/>
      <c r="D26" s="16"/>
      <c r="E26" s="18"/>
      <c r="F26" s="1"/>
      <c r="G26" s="2"/>
      <c r="H26" s="2"/>
      <c r="I26" s="2"/>
      <c r="J26" s="3"/>
      <c r="K26" s="1"/>
      <c r="L26" s="2"/>
      <c r="M26" s="2"/>
      <c r="N26" s="2"/>
      <c r="O26" s="2"/>
      <c r="P26" s="2"/>
      <c r="Q26" s="2"/>
      <c r="R26" s="3"/>
    </row>
    <row r="27" spans="1:18" x14ac:dyDescent="0.25">
      <c r="A27" s="15"/>
      <c r="B27" s="15"/>
      <c r="C27" s="16"/>
      <c r="D27" s="16"/>
      <c r="E27" s="18"/>
      <c r="F27" s="1"/>
      <c r="G27" s="2"/>
      <c r="H27" s="2"/>
      <c r="I27" s="2"/>
      <c r="J27" s="3"/>
      <c r="K27" s="1"/>
      <c r="L27" s="2"/>
      <c r="M27" s="2"/>
      <c r="N27" s="2"/>
      <c r="O27" s="2"/>
      <c r="P27" s="2"/>
      <c r="Q27" s="2"/>
      <c r="R27" s="3"/>
    </row>
    <row r="28" spans="1:18" x14ac:dyDescent="0.25">
      <c r="A28" s="15"/>
      <c r="B28" s="15"/>
      <c r="C28" s="16"/>
      <c r="D28" s="16"/>
      <c r="E28" s="18"/>
      <c r="F28" s="1"/>
      <c r="G28" s="2"/>
      <c r="H28" s="2"/>
      <c r="I28" s="2"/>
      <c r="J28" s="3"/>
      <c r="K28" s="1"/>
      <c r="L28" s="2"/>
      <c r="M28" s="2"/>
      <c r="N28" s="2"/>
      <c r="O28" s="2"/>
      <c r="P28" s="2"/>
      <c r="Q28" s="2"/>
      <c r="R28" s="3"/>
    </row>
    <row r="29" spans="1:18" x14ac:dyDescent="0.25">
      <c r="A29" s="15"/>
      <c r="B29" s="15"/>
      <c r="C29" s="16"/>
      <c r="D29" s="16"/>
      <c r="E29" s="18"/>
      <c r="F29" s="1"/>
      <c r="G29" s="2"/>
      <c r="H29" s="2"/>
      <c r="I29" s="2"/>
      <c r="J29" s="3"/>
      <c r="K29" s="1"/>
      <c r="L29" s="2"/>
      <c r="M29" s="2"/>
      <c r="N29" s="2"/>
      <c r="O29" s="2"/>
      <c r="P29" s="2"/>
      <c r="Q29" s="2"/>
      <c r="R29" s="3"/>
    </row>
    <row r="30" spans="1:18" x14ac:dyDescent="0.25">
      <c r="A30" s="15"/>
      <c r="B30" s="15"/>
      <c r="C30" s="16"/>
      <c r="D30" s="16"/>
      <c r="E30" s="18"/>
      <c r="F30" s="1"/>
      <c r="G30" s="2"/>
      <c r="H30" s="2"/>
      <c r="I30" s="2"/>
      <c r="J30" s="3"/>
      <c r="K30" s="1"/>
      <c r="L30" s="2"/>
      <c r="M30" s="2"/>
      <c r="N30" s="2"/>
      <c r="O30" s="2"/>
      <c r="P30" s="2"/>
      <c r="Q30" s="2"/>
      <c r="R30" s="3"/>
    </row>
    <row r="31" spans="1:18" x14ac:dyDescent="0.25">
      <c r="A31" s="24" t="s">
        <v>34</v>
      </c>
      <c r="B31" s="25"/>
      <c r="C31" s="26"/>
      <c r="D31" s="26"/>
      <c r="E31" s="26">
        <f>SUM(E23:E30)</f>
        <v>712.21500000000003</v>
      </c>
      <c r="F31" s="1"/>
      <c r="G31" s="2"/>
      <c r="H31" s="2"/>
      <c r="I31" s="2"/>
      <c r="J31" s="3"/>
      <c r="K31" s="1"/>
      <c r="L31" s="2"/>
      <c r="M31" s="2"/>
      <c r="N31" s="2"/>
      <c r="O31" s="2"/>
      <c r="P31" s="2"/>
      <c r="Q31" s="2"/>
      <c r="R31" s="3"/>
    </row>
    <row r="32" spans="1:18" x14ac:dyDescent="0.25">
      <c r="A32" s="1"/>
      <c r="B32" s="2"/>
      <c r="C32" s="43"/>
      <c r="D32" s="43"/>
      <c r="E32" s="2"/>
      <c r="F32" s="1"/>
      <c r="G32" s="2"/>
      <c r="H32" s="2"/>
      <c r="I32" s="2"/>
      <c r="J32" s="3"/>
      <c r="K32" s="1"/>
      <c r="L32" s="2"/>
      <c r="M32" s="2"/>
      <c r="N32" s="2"/>
      <c r="O32" s="2"/>
      <c r="P32" s="2"/>
      <c r="Q32" s="2"/>
      <c r="R32" s="3"/>
    </row>
    <row r="33" spans="1:18" x14ac:dyDescent="0.25">
      <c r="A33" s="28"/>
      <c r="B33" s="29"/>
      <c r="C33" s="29"/>
      <c r="D33" s="29"/>
      <c r="E33" s="29"/>
      <c r="F33" s="28"/>
      <c r="G33" s="29"/>
      <c r="H33" s="29"/>
      <c r="I33" s="29"/>
      <c r="J33" s="30"/>
      <c r="K33" s="1"/>
      <c r="L33" s="2"/>
      <c r="M33" s="2"/>
      <c r="N33" s="2"/>
      <c r="O33" s="2"/>
      <c r="P33" s="2"/>
      <c r="Q33" s="2"/>
      <c r="R33" s="3"/>
    </row>
    <row r="34" spans="1:18" x14ac:dyDescent="0.25">
      <c r="A34" s="38" t="s">
        <v>35</v>
      </c>
      <c r="B34" s="44" t="s">
        <v>6</v>
      </c>
      <c r="C34" s="44" t="s">
        <v>36</v>
      </c>
      <c r="D34" s="44" t="s">
        <v>11</v>
      </c>
      <c r="E34" s="14" t="s">
        <v>9</v>
      </c>
      <c r="F34" s="34"/>
      <c r="G34" s="7"/>
      <c r="H34" s="7"/>
      <c r="I34" s="7"/>
      <c r="J34" s="8"/>
      <c r="K34" s="1"/>
      <c r="L34" s="2"/>
      <c r="M34" s="2"/>
      <c r="N34" s="2"/>
      <c r="O34" s="2"/>
      <c r="P34" s="2"/>
      <c r="Q34" s="2"/>
      <c r="R34" s="3"/>
    </row>
    <row r="35" spans="1:18" x14ac:dyDescent="0.25">
      <c r="A35" s="15" t="s">
        <v>37</v>
      </c>
      <c r="B35" s="15">
        <v>700</v>
      </c>
      <c r="C35" s="16">
        <f>TabelleStura[[#This Row],[Gesamtpreis ]]/TabelleStura[[#This Row],[Menge ]]</f>
        <v>0.12857142857142856</v>
      </c>
      <c r="D35" s="16">
        <v>90</v>
      </c>
      <c r="E35" s="22" t="s">
        <v>38</v>
      </c>
      <c r="F35" s="1"/>
      <c r="G35" s="45"/>
      <c r="H35" s="2"/>
      <c r="I35" s="2"/>
      <c r="J35" s="3"/>
      <c r="K35" s="1"/>
      <c r="L35" s="2"/>
      <c r="M35" s="2"/>
      <c r="N35" s="2"/>
      <c r="O35" s="2"/>
      <c r="P35" s="2"/>
      <c r="Q35" s="2"/>
      <c r="R35" s="3"/>
    </row>
    <row r="36" spans="1:18" x14ac:dyDescent="0.25">
      <c r="A36" s="15" t="s">
        <v>39</v>
      </c>
      <c r="B36" s="15">
        <v>2</v>
      </c>
      <c r="C36" s="16">
        <v>6</v>
      </c>
      <c r="D36" s="16">
        <f>PRODUCT(TabelleStura[[#This Row],[Menge ]:[Einzelpreis ]])</f>
        <v>12</v>
      </c>
      <c r="E36" s="46" t="s">
        <v>40</v>
      </c>
      <c r="F36" s="1"/>
      <c r="G36" s="45"/>
      <c r="H36" s="2"/>
      <c r="I36" s="2"/>
      <c r="J36" s="3"/>
      <c r="K36" s="1"/>
      <c r="L36" s="2"/>
      <c r="M36" s="2"/>
      <c r="N36" s="2"/>
      <c r="O36" s="2"/>
      <c r="P36" s="2"/>
      <c r="Q36" s="2"/>
      <c r="R36" s="3"/>
    </row>
    <row r="37" spans="1:18" x14ac:dyDescent="0.25">
      <c r="A37" s="15" t="s">
        <v>41</v>
      </c>
      <c r="B37" s="15">
        <v>4</v>
      </c>
      <c r="C37" s="16">
        <v>9</v>
      </c>
      <c r="D37" s="16">
        <f>PRODUCT(B37,C37)</f>
        <v>36</v>
      </c>
      <c r="E37" s="46" t="s">
        <v>40</v>
      </c>
      <c r="F37" s="1"/>
      <c r="G37" s="2"/>
      <c r="H37" s="2"/>
      <c r="I37" s="2"/>
      <c r="J37" s="3"/>
      <c r="K37" s="1"/>
      <c r="L37" s="2"/>
      <c r="M37" s="2"/>
      <c r="N37" s="2"/>
      <c r="O37" s="2"/>
      <c r="P37" s="2"/>
      <c r="Q37" s="2"/>
      <c r="R37" s="3"/>
    </row>
    <row r="38" spans="1:18" x14ac:dyDescent="0.25">
      <c r="A38" s="15" t="s">
        <v>42</v>
      </c>
      <c r="B38" s="15">
        <v>1</v>
      </c>
      <c r="C38" s="16">
        <v>12</v>
      </c>
      <c r="D38" s="16">
        <f>PRODUCT(TabelleStura[[#This Row],[Menge ]:[Einzelpreis ]])</f>
        <v>12</v>
      </c>
      <c r="E38" s="46" t="s">
        <v>40</v>
      </c>
      <c r="F38" s="1"/>
      <c r="G38" s="2"/>
      <c r="H38" s="2"/>
      <c r="I38" s="2"/>
      <c r="J38" s="3"/>
      <c r="K38" s="1"/>
      <c r="L38" s="2"/>
      <c r="M38" s="2"/>
      <c r="N38" s="2"/>
      <c r="O38" s="2"/>
      <c r="P38" s="2"/>
      <c r="Q38" s="2"/>
      <c r="R38" s="3"/>
    </row>
    <row r="39" spans="1:18" x14ac:dyDescent="0.25">
      <c r="A39" s="15" t="s">
        <v>43</v>
      </c>
      <c r="B39" s="15">
        <f>N8</f>
        <v>250</v>
      </c>
      <c r="C39" s="16">
        <v>0.54</v>
      </c>
      <c r="D39" s="16">
        <f>PRODUCT(B39,C39)</f>
        <v>135</v>
      </c>
      <c r="E39" s="22" t="s">
        <v>44</v>
      </c>
      <c r="F39" s="1"/>
      <c r="G39" s="2"/>
      <c r="H39" s="2"/>
      <c r="I39" s="2"/>
      <c r="J39" s="3"/>
      <c r="K39" s="1"/>
      <c r="L39" s="2"/>
      <c r="M39" s="2"/>
      <c r="N39" s="2"/>
      <c r="O39" s="2"/>
      <c r="P39" s="2"/>
      <c r="Q39" s="2"/>
      <c r="R39" s="3"/>
    </row>
    <row r="40" spans="1:18" x14ac:dyDescent="0.25">
      <c r="A40" s="15" t="s">
        <v>76</v>
      </c>
      <c r="B40" s="15">
        <v>10</v>
      </c>
      <c r="C40" s="16">
        <v>0.25</v>
      </c>
      <c r="D40" s="16">
        <f>TabelleStura[[#This Row],[Menge ]]*TabelleStura[[#This Row],[Einzelpreis ]]</f>
        <v>2.5</v>
      </c>
      <c r="E40" s="46" t="s">
        <v>40</v>
      </c>
      <c r="F40" s="1"/>
      <c r="G40" s="2"/>
      <c r="H40" s="2"/>
      <c r="I40" s="2"/>
      <c r="J40" s="3"/>
      <c r="K40" s="1"/>
      <c r="L40" s="2"/>
      <c r="M40" s="2"/>
      <c r="N40" s="2"/>
      <c r="O40" s="2"/>
      <c r="P40" s="2"/>
      <c r="Q40" s="2"/>
      <c r="R40" s="3"/>
    </row>
    <row r="41" spans="1:18" x14ac:dyDescent="0.25">
      <c r="A41" s="15" t="s">
        <v>77</v>
      </c>
      <c r="B41" s="15">
        <v>2</v>
      </c>
      <c r="C41" s="16">
        <v>16</v>
      </c>
      <c r="D41" s="16">
        <f>TabelleStura[[#This Row],[Einzelpreis ]]*TabelleStura[[#This Row],[Menge ]]</f>
        <v>32</v>
      </c>
      <c r="E41" s="99" t="s">
        <v>78</v>
      </c>
      <c r="F41" s="1"/>
      <c r="G41" s="2"/>
      <c r="H41" s="2"/>
      <c r="I41" s="2"/>
      <c r="J41" s="3"/>
      <c r="K41" s="1"/>
      <c r="L41" s="2"/>
      <c r="M41" s="2"/>
      <c r="N41" s="2"/>
      <c r="O41" s="2"/>
      <c r="P41" s="2"/>
      <c r="Q41" s="2"/>
      <c r="R41" s="3"/>
    </row>
    <row r="42" spans="1:18" x14ac:dyDescent="0.25">
      <c r="A42" s="15" t="s">
        <v>45</v>
      </c>
      <c r="B42" s="15"/>
      <c r="C42" s="16"/>
      <c r="D42" s="47">
        <f>SUM(D35:D41)</f>
        <v>319.5</v>
      </c>
      <c r="E42" s="22"/>
      <c r="F42" s="1"/>
      <c r="G42" s="2"/>
      <c r="H42" s="2"/>
      <c r="I42" s="2"/>
      <c r="J42" s="3"/>
      <c r="K42" s="1"/>
      <c r="L42" s="2"/>
      <c r="M42" s="2"/>
      <c r="N42" s="2"/>
      <c r="O42" s="2"/>
      <c r="P42" s="2"/>
      <c r="Q42" s="2"/>
      <c r="R42" s="3"/>
    </row>
    <row r="43" spans="1:18" x14ac:dyDescent="0.25">
      <c r="A43" s="48"/>
      <c r="B43" s="49"/>
      <c r="C43" s="50"/>
      <c r="D43" s="50"/>
      <c r="E43" s="49"/>
      <c r="F43" s="28"/>
      <c r="G43" s="29"/>
      <c r="H43" s="29"/>
      <c r="I43" s="29"/>
      <c r="J43" s="30"/>
      <c r="K43" s="28"/>
      <c r="L43" s="29"/>
      <c r="M43" s="29"/>
      <c r="N43" s="29"/>
      <c r="O43" s="29"/>
      <c r="P43" s="29"/>
      <c r="Q43" s="29"/>
      <c r="R43" s="30"/>
    </row>
    <row r="44" spans="1:18" x14ac:dyDescent="0.25">
      <c r="C44" s="51"/>
      <c r="D44" s="51"/>
    </row>
    <row r="45" spans="1:18" x14ac:dyDescent="0.25">
      <c r="E45" s="135"/>
    </row>
    <row r="46" spans="1:18" ht="15.75" x14ac:dyDescent="0.25">
      <c r="A46" s="52" t="s">
        <v>46</v>
      </c>
      <c r="B46" s="53">
        <f>D13+E31+D42</f>
        <v>2207.7150000000001</v>
      </c>
      <c r="C46" s="54"/>
      <c r="E46" s="97"/>
    </row>
    <row r="47" spans="1:18" ht="15.75" x14ac:dyDescent="0.25">
      <c r="A47" s="55" t="s">
        <v>47</v>
      </c>
      <c r="B47" s="56">
        <f>P11</f>
        <v>2550</v>
      </c>
      <c r="E47" s="135"/>
    </row>
    <row r="48" spans="1:18" ht="15.75" x14ac:dyDescent="0.25">
      <c r="A48" s="96"/>
      <c r="B48" s="97"/>
      <c r="E48" s="135"/>
    </row>
    <row r="49" spans="1:8" ht="15.75" x14ac:dyDescent="0.25">
      <c r="A49" s="96"/>
      <c r="B49" s="98"/>
      <c r="E49" s="57"/>
      <c r="F49" s="57"/>
      <c r="G49" s="57"/>
      <c r="H49" s="57"/>
    </row>
    <row r="50" spans="1:8" x14ac:dyDescent="0.25">
      <c r="D50" s="58"/>
      <c r="E50" s="57"/>
      <c r="F50" s="57"/>
      <c r="G50" s="57"/>
      <c r="H50" s="57"/>
    </row>
    <row r="51" spans="1:8" x14ac:dyDescent="0.25">
      <c r="D51" s="58"/>
      <c r="E51" s="59"/>
      <c r="F51" s="59"/>
      <c r="G51" s="59"/>
      <c r="H51" s="57"/>
    </row>
    <row r="52" spans="1:8" x14ac:dyDescent="0.25">
      <c r="D52" s="58"/>
      <c r="E52" s="57"/>
      <c r="F52" s="60"/>
      <c r="G52" s="61"/>
      <c r="H52" s="57"/>
    </row>
    <row r="53" spans="1:8" x14ac:dyDescent="0.25">
      <c r="D53" s="58"/>
      <c r="E53" s="57"/>
      <c r="F53" s="60"/>
      <c r="G53" s="61"/>
      <c r="H53" s="57"/>
    </row>
    <row r="54" spans="1:8" x14ac:dyDescent="0.25">
      <c r="D54" s="58"/>
      <c r="E54" s="57"/>
      <c r="F54" s="60"/>
      <c r="G54" s="62"/>
      <c r="H54" s="57"/>
    </row>
    <row r="55" spans="1:8" x14ac:dyDescent="0.25">
      <c r="D55" s="58"/>
      <c r="E55" s="57"/>
      <c r="F55" s="57"/>
      <c r="G55" s="57"/>
      <c r="H55" s="61"/>
    </row>
    <row r="56" spans="1:8" x14ac:dyDescent="0.25">
      <c r="D56" s="58"/>
      <c r="E56" s="58"/>
      <c r="F56" s="58"/>
      <c r="G56" s="58"/>
      <c r="H56" s="58"/>
    </row>
    <row r="57" spans="1:8" x14ac:dyDescent="0.25">
      <c r="D57" s="58"/>
      <c r="E57" s="58"/>
      <c r="F57" s="58"/>
      <c r="G57" s="58"/>
      <c r="H57" s="58"/>
    </row>
    <row r="58" spans="1:8" x14ac:dyDescent="0.25">
      <c r="D58" s="58"/>
      <c r="E58" s="58"/>
      <c r="F58" s="58"/>
      <c r="G58" s="58"/>
      <c r="H58" s="58"/>
    </row>
  </sheetData>
  <mergeCells count="5">
    <mergeCell ref="A1:R2"/>
    <mergeCell ref="A3:J3"/>
    <mergeCell ref="K3:R3"/>
    <mergeCell ref="A4:E4"/>
    <mergeCell ref="F4:J4"/>
  </mergeCells>
  <conditionalFormatting sqref="B4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E36" r:id="rId1" xr:uid="{00000000-0004-0000-0000-000000000000}"/>
    <hyperlink ref="E37" r:id="rId2" xr:uid="{00000000-0004-0000-0000-000001000000}"/>
    <hyperlink ref="E38" r:id="rId3" xr:uid="{00000000-0004-0000-0000-000002000000}"/>
    <hyperlink ref="E40" r:id="rId4" xr:uid="{AA0A277B-9E1D-4D68-91B5-8684A49098B2}"/>
    <hyperlink ref="E41" r:id="rId5" xr:uid="{24F53576-CF0E-495B-AE65-2206C73D97B7}"/>
  </hyperlinks>
  <pageMargins left="0.7" right="0.7" top="0.78749999999999998" bottom="0.78749999999999998" header="0.511811023622047" footer="0.511811023622047"/>
  <pageSetup paperSize="9" orientation="portrait" horizontalDpi="300" verticalDpi="300"/>
  <drawing r:id="rId6"/>
  <tableParts count="5"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showGridLines="0" zoomScale="95" zoomScaleNormal="95" workbookViewId="0">
      <selection activeCell="I8" sqref="I8"/>
    </sheetView>
  </sheetViews>
  <sheetFormatPr baseColWidth="10" defaultColWidth="10.7109375" defaultRowHeight="15" x14ac:dyDescent="0.25"/>
  <cols>
    <col min="1" max="1" width="32.140625" customWidth="1"/>
    <col min="4" max="4" width="21.28515625" customWidth="1"/>
    <col min="6" max="6" width="10.5703125" customWidth="1"/>
    <col min="8" max="8" width="21.42578125" customWidth="1"/>
    <col min="9" max="9" width="14" customWidth="1"/>
    <col min="10" max="10" width="21.5703125" customWidth="1"/>
  </cols>
  <sheetData>
    <row r="1" spans="1:12" ht="15.75" thickBot="1" x14ac:dyDescent="0.3"/>
    <row r="2" spans="1:12" ht="15.75" thickBot="1" x14ac:dyDescent="0.3">
      <c r="A2" s="124" t="s">
        <v>1</v>
      </c>
      <c r="B2" s="125" t="s">
        <v>48</v>
      </c>
      <c r="C2" s="125"/>
      <c r="D2" s="125"/>
      <c r="E2" s="125"/>
      <c r="F2" s="121" t="s">
        <v>49</v>
      </c>
      <c r="G2" s="121"/>
      <c r="H2" s="121" t="s">
        <v>11</v>
      </c>
      <c r="I2" s="133" t="s">
        <v>50</v>
      </c>
      <c r="J2" s="129" t="s">
        <v>51</v>
      </c>
      <c r="K2" s="107" t="s">
        <v>59</v>
      </c>
      <c r="L2" s="108"/>
    </row>
    <row r="3" spans="1:12" ht="15.75" thickBot="1" x14ac:dyDescent="0.3">
      <c r="A3" s="131"/>
      <c r="B3" s="84" t="s">
        <v>6</v>
      </c>
      <c r="C3" s="84" t="s">
        <v>52</v>
      </c>
      <c r="D3" s="84" t="s">
        <v>53</v>
      </c>
      <c r="E3" s="84" t="s">
        <v>54</v>
      </c>
      <c r="F3" s="132"/>
      <c r="G3" s="132"/>
      <c r="H3" s="132"/>
      <c r="I3" s="134"/>
      <c r="J3" s="130"/>
      <c r="K3" s="109"/>
      <c r="L3" s="110"/>
    </row>
    <row r="4" spans="1:12" ht="15.75" thickBot="1" x14ac:dyDescent="0.3">
      <c r="A4" s="111" t="s">
        <v>72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 x14ac:dyDescent="0.25">
      <c r="A5" s="38" t="s">
        <v>55</v>
      </c>
      <c r="B5" s="38">
        <v>8</v>
      </c>
      <c r="C5" s="38" t="s">
        <v>56</v>
      </c>
      <c r="D5" s="38">
        <v>0.7</v>
      </c>
      <c r="E5" s="38" t="s">
        <v>57</v>
      </c>
      <c r="F5" s="127">
        <v>7</v>
      </c>
      <c r="G5" s="127"/>
      <c r="H5" s="37">
        <f>PRODUCT(B5,F5)</f>
        <v>56</v>
      </c>
      <c r="I5" s="38">
        <v>550</v>
      </c>
      <c r="J5" s="76">
        <f>H5/I5</f>
        <v>0.10181818181818182</v>
      </c>
      <c r="K5" s="81">
        <f>D5*B5</f>
        <v>5.6</v>
      </c>
      <c r="L5" s="38" t="s">
        <v>74</v>
      </c>
    </row>
    <row r="6" spans="1:12" x14ac:dyDescent="0.25">
      <c r="A6" s="15" t="s">
        <v>68</v>
      </c>
      <c r="B6" s="15">
        <v>5</v>
      </c>
      <c r="C6" s="15" t="s">
        <v>56</v>
      </c>
      <c r="D6" s="15">
        <v>0.5</v>
      </c>
      <c r="E6" s="15" t="s">
        <v>57</v>
      </c>
      <c r="F6" s="117">
        <v>2</v>
      </c>
      <c r="G6" s="117"/>
      <c r="H6" s="16">
        <f>PRODUCT(B6,F6)</f>
        <v>10</v>
      </c>
      <c r="I6" s="15">
        <v>550</v>
      </c>
      <c r="J6" s="76">
        <f>H6/I6</f>
        <v>1.8181818181818181E-2</v>
      </c>
      <c r="K6" s="22">
        <f t="shared" ref="K6:K7" si="0">D6*B6</f>
        <v>2.5</v>
      </c>
      <c r="L6" s="15" t="s">
        <v>74</v>
      </c>
    </row>
    <row r="7" spans="1:12" x14ac:dyDescent="0.25">
      <c r="A7" s="15" t="s">
        <v>58</v>
      </c>
      <c r="B7" s="15">
        <v>3</v>
      </c>
      <c r="C7" s="15" t="s">
        <v>56</v>
      </c>
      <c r="D7" s="15">
        <v>0.75</v>
      </c>
      <c r="E7" s="15" t="s">
        <v>57</v>
      </c>
      <c r="F7" s="117">
        <v>2</v>
      </c>
      <c r="G7" s="117"/>
      <c r="H7" s="16">
        <f>PRODUCT(B7,F7)</f>
        <v>6</v>
      </c>
      <c r="I7" s="15">
        <v>550</v>
      </c>
      <c r="J7" s="76">
        <f>H7/I7</f>
        <v>1.090909090909091E-2</v>
      </c>
      <c r="K7" s="82">
        <f t="shared" si="0"/>
        <v>2.25</v>
      </c>
      <c r="L7" s="15" t="s">
        <v>74</v>
      </c>
    </row>
    <row r="8" spans="1:12" ht="15.75" thickBot="1" x14ac:dyDescent="0.3">
      <c r="A8" s="65" t="s">
        <v>59</v>
      </c>
      <c r="B8" s="126"/>
      <c r="C8" s="126"/>
      <c r="D8" s="126"/>
      <c r="E8" s="126"/>
      <c r="F8" s="126"/>
      <c r="G8" s="126"/>
      <c r="H8" s="66">
        <f>SUM(H5:H7)</f>
        <v>72</v>
      </c>
      <c r="I8" s="67">
        <v>550</v>
      </c>
      <c r="J8" s="77">
        <f>SUM(J5:J7)</f>
        <v>0.13090909090909092</v>
      </c>
      <c r="K8" s="83">
        <f>SUM(K5:K7)</f>
        <v>10.35</v>
      </c>
      <c r="L8" s="80" t="s">
        <v>74</v>
      </c>
    </row>
    <row r="9" spans="1:12" ht="15.75" thickBot="1" x14ac:dyDescent="0.3">
      <c r="A9" s="114" t="s">
        <v>73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6"/>
    </row>
    <row r="10" spans="1:12" x14ac:dyDescent="0.25">
      <c r="A10" s="38" t="s">
        <v>69</v>
      </c>
      <c r="B10" s="38">
        <v>4</v>
      </c>
      <c r="C10" s="38" t="s">
        <v>56</v>
      </c>
      <c r="D10" s="38">
        <v>0.75</v>
      </c>
      <c r="E10" s="38" t="s">
        <v>57</v>
      </c>
      <c r="F10" s="127">
        <v>2</v>
      </c>
      <c r="G10" s="127"/>
      <c r="H10" s="37">
        <f>B10*F10</f>
        <v>8</v>
      </c>
      <c r="I10" s="38">
        <v>180</v>
      </c>
      <c r="J10" s="78">
        <f>H10/I10</f>
        <v>4.4444444444444446E-2</v>
      </c>
      <c r="K10" s="81">
        <f>B10*D10</f>
        <v>3</v>
      </c>
      <c r="L10" s="38" t="s">
        <v>74</v>
      </c>
    </row>
    <row r="11" spans="1:12" x14ac:dyDescent="0.25">
      <c r="A11" s="15" t="s">
        <v>70</v>
      </c>
      <c r="B11" s="15">
        <v>3</v>
      </c>
      <c r="C11" s="38" t="s">
        <v>56</v>
      </c>
      <c r="D11" s="15">
        <v>0.5</v>
      </c>
      <c r="E11" s="38" t="s">
        <v>57</v>
      </c>
      <c r="F11" s="117">
        <v>3</v>
      </c>
      <c r="G11" s="117"/>
      <c r="H11" s="37">
        <f>B11*F11</f>
        <v>9</v>
      </c>
      <c r="I11" s="15">
        <v>200</v>
      </c>
      <c r="J11" s="78">
        <f>H11/I11</f>
        <v>4.4999999999999998E-2</v>
      </c>
      <c r="K11" s="22">
        <f>B11*D11</f>
        <v>1.5</v>
      </c>
      <c r="L11" s="15" t="s">
        <v>74</v>
      </c>
    </row>
    <row r="12" spans="1:12" x14ac:dyDescent="0.25">
      <c r="A12" s="23" t="s">
        <v>71</v>
      </c>
      <c r="B12" s="23"/>
      <c r="C12" s="23"/>
      <c r="D12" s="23"/>
      <c r="E12" s="23"/>
      <c r="F12" s="128"/>
      <c r="G12" s="128"/>
      <c r="H12" s="21"/>
      <c r="I12" s="23"/>
      <c r="J12" s="85"/>
      <c r="K12" s="82">
        <v>2</v>
      </c>
      <c r="L12" s="23" t="s">
        <v>74</v>
      </c>
    </row>
    <row r="13" spans="1:12" x14ac:dyDescent="0.25">
      <c r="A13" s="86" t="s">
        <v>60</v>
      </c>
      <c r="B13" s="87"/>
      <c r="C13" s="87"/>
      <c r="D13" s="87"/>
      <c r="E13" s="87"/>
      <c r="F13" s="123"/>
      <c r="G13" s="123"/>
      <c r="H13" s="88">
        <f>SUM(H10:H12)</f>
        <v>17</v>
      </c>
      <c r="I13" s="87">
        <v>150</v>
      </c>
      <c r="J13" s="88">
        <f>SUM(J10:J12)</f>
        <v>8.9444444444444438E-2</v>
      </c>
      <c r="K13" s="79">
        <f>SUM(K10:K12)</f>
        <v>6.5</v>
      </c>
      <c r="L13" s="79" t="s">
        <v>74</v>
      </c>
    </row>
    <row r="14" spans="1:12" ht="15.75" thickBot="1" x14ac:dyDescent="0.3"/>
    <row r="15" spans="1:12" x14ac:dyDescent="0.25">
      <c r="A15" s="73" t="s">
        <v>61</v>
      </c>
      <c r="B15" s="74">
        <f>SUM(H8,H13)</f>
        <v>89</v>
      </c>
    </row>
    <row r="20" spans="1:11" x14ac:dyDescent="0.25">
      <c r="A20" s="124" t="s">
        <v>1</v>
      </c>
      <c r="B20" s="125" t="s">
        <v>48</v>
      </c>
      <c r="C20" s="125"/>
      <c r="D20" s="125"/>
      <c r="E20" s="125"/>
      <c r="F20" s="121" t="s">
        <v>49</v>
      </c>
      <c r="G20" s="121"/>
      <c r="H20" s="121" t="s">
        <v>11</v>
      </c>
      <c r="I20" s="121" t="s">
        <v>50</v>
      </c>
      <c r="J20" s="122" t="s">
        <v>51</v>
      </c>
    </row>
    <row r="21" spans="1:11" x14ac:dyDescent="0.25">
      <c r="A21" s="124"/>
      <c r="B21" s="63" t="s">
        <v>6</v>
      </c>
      <c r="C21" s="63" t="s">
        <v>52</v>
      </c>
      <c r="D21" s="63" t="s">
        <v>53</v>
      </c>
      <c r="E21" s="63" t="s">
        <v>54</v>
      </c>
      <c r="F21" s="121"/>
      <c r="G21" s="121"/>
      <c r="H21" s="121"/>
      <c r="I21" s="121"/>
      <c r="J21" s="122"/>
    </row>
    <row r="22" spans="1:11" x14ac:dyDescent="0.25">
      <c r="A22" s="119" t="s">
        <v>75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1" x14ac:dyDescent="0.25">
      <c r="A23" s="38"/>
      <c r="B23" s="38"/>
      <c r="C23" s="38"/>
      <c r="D23" s="38"/>
      <c r="E23" s="38"/>
      <c r="F23" s="120"/>
      <c r="G23" s="120"/>
      <c r="H23" s="37">
        <f>PRODUCT(B23,F23)</f>
        <v>0</v>
      </c>
      <c r="I23" s="38"/>
      <c r="J23" s="38"/>
      <c r="K23" s="75" t="s">
        <v>62</v>
      </c>
    </row>
    <row r="24" spans="1:11" x14ac:dyDescent="0.25">
      <c r="A24" s="15"/>
      <c r="B24" s="15"/>
      <c r="C24" s="15"/>
      <c r="D24" s="15"/>
      <c r="E24" s="15"/>
      <c r="F24" s="117"/>
      <c r="G24" s="117"/>
      <c r="H24" s="16">
        <f>PRODUCT(B24,F24)</f>
        <v>0</v>
      </c>
      <c r="I24" s="15"/>
      <c r="J24" s="64"/>
    </row>
    <row r="25" spans="1:11" x14ac:dyDescent="0.25">
      <c r="A25" s="15"/>
      <c r="B25" s="15"/>
      <c r="C25" s="15"/>
      <c r="D25" s="15"/>
      <c r="E25" s="15"/>
      <c r="F25" s="117"/>
      <c r="G25" s="117"/>
      <c r="H25" s="16">
        <f>PRODUCT(B25,F25)</f>
        <v>0</v>
      </c>
      <c r="I25" s="15"/>
      <c r="J25" s="64"/>
    </row>
    <row r="26" spans="1:11" x14ac:dyDescent="0.25">
      <c r="A26" s="65" t="s">
        <v>59</v>
      </c>
      <c r="B26" s="118"/>
      <c r="C26" s="118"/>
      <c r="D26" s="118"/>
      <c r="E26" s="118"/>
      <c r="F26" s="118"/>
      <c r="G26" s="118"/>
      <c r="H26" s="66">
        <f>SUM(H23:H25)</f>
        <v>0</v>
      </c>
      <c r="I26" s="67"/>
      <c r="J26" s="66"/>
    </row>
    <row r="27" spans="1:11" x14ac:dyDescent="0.25">
      <c r="A27" s="119" t="s">
        <v>63</v>
      </c>
      <c r="B27" s="119"/>
      <c r="C27" s="119"/>
      <c r="D27" s="119"/>
      <c r="E27" s="119"/>
      <c r="F27" s="119"/>
      <c r="G27" s="119"/>
      <c r="H27" s="119"/>
      <c r="I27" s="119"/>
      <c r="J27" s="119"/>
    </row>
    <row r="28" spans="1:11" x14ac:dyDescent="0.25">
      <c r="A28" s="38"/>
      <c r="B28" s="38"/>
      <c r="C28" s="38"/>
      <c r="D28" s="38"/>
      <c r="E28" s="38"/>
      <c r="F28" s="120"/>
      <c r="G28" s="120"/>
      <c r="H28" s="37">
        <f>B28*F28</f>
        <v>0</v>
      </c>
      <c r="I28" s="38"/>
      <c r="J28" s="37"/>
      <c r="K28" s="75" t="s">
        <v>64</v>
      </c>
    </row>
    <row r="29" spans="1:11" x14ac:dyDescent="0.25">
      <c r="A29" s="15"/>
      <c r="B29" s="15"/>
      <c r="C29" s="38"/>
      <c r="D29" s="15"/>
      <c r="E29" s="38"/>
      <c r="F29" s="117"/>
      <c r="G29" s="117"/>
      <c r="H29" s="37">
        <f>B29*F29</f>
        <v>0</v>
      </c>
      <c r="I29" s="15"/>
      <c r="J29" s="37"/>
    </row>
    <row r="30" spans="1:11" x14ac:dyDescent="0.25">
      <c r="A30" s="23"/>
      <c r="B30" s="23"/>
      <c r="C30" s="23"/>
      <c r="D30" s="23"/>
      <c r="E30" s="23"/>
      <c r="F30" s="105"/>
      <c r="G30" s="105"/>
      <c r="H30" s="37"/>
      <c r="I30" s="23"/>
      <c r="J30" s="37"/>
    </row>
    <row r="31" spans="1:11" x14ac:dyDescent="0.25">
      <c r="A31" s="68" t="s">
        <v>60</v>
      </c>
      <c r="B31" s="69"/>
      <c r="C31" s="70"/>
      <c r="D31" s="70"/>
      <c r="E31" s="70"/>
      <c r="F31" s="106"/>
      <c r="G31" s="106"/>
      <c r="H31" s="71">
        <f>SUM(H28:H30)</f>
        <v>0</v>
      </c>
      <c r="I31" s="70"/>
      <c r="J31" s="72"/>
    </row>
    <row r="33" spans="1:2" x14ac:dyDescent="0.25">
      <c r="A33" s="73" t="s">
        <v>61</v>
      </c>
      <c r="B33" s="74">
        <f>SUM(H26,H31)</f>
        <v>0</v>
      </c>
    </row>
  </sheetData>
  <mergeCells count="33">
    <mergeCell ref="J2:J3"/>
    <mergeCell ref="F5:G5"/>
    <mergeCell ref="F6:G6"/>
    <mergeCell ref="F7:G7"/>
    <mergeCell ref="A2:A3"/>
    <mergeCell ref="B2:E2"/>
    <mergeCell ref="F2:G3"/>
    <mergeCell ref="H2:H3"/>
    <mergeCell ref="I2:I3"/>
    <mergeCell ref="A20:A21"/>
    <mergeCell ref="B20:E20"/>
    <mergeCell ref="F20:G21"/>
    <mergeCell ref="H20:H21"/>
    <mergeCell ref="B8:G8"/>
    <mergeCell ref="F10:G10"/>
    <mergeCell ref="F11:G11"/>
    <mergeCell ref="F12:G12"/>
    <mergeCell ref="F30:G30"/>
    <mergeCell ref="F31:G31"/>
    <mergeCell ref="K2:L3"/>
    <mergeCell ref="A4:L4"/>
    <mergeCell ref="A9:L9"/>
    <mergeCell ref="F25:G25"/>
    <mergeCell ref="B26:G26"/>
    <mergeCell ref="A27:J27"/>
    <mergeCell ref="F28:G28"/>
    <mergeCell ref="F29:G29"/>
    <mergeCell ref="I20:I21"/>
    <mergeCell ref="J20:J21"/>
    <mergeCell ref="A22:J22"/>
    <mergeCell ref="F23:G23"/>
    <mergeCell ref="F24:G24"/>
    <mergeCell ref="F13:G13"/>
  </mergeCells>
  <hyperlinks>
    <hyperlink ref="K23" r:id="rId1" xr:uid="{00000000-0004-0000-0100-000000000000}"/>
    <hyperlink ref="K28" r:id="rId2" display="https://stahlmann-commerce.de/products/magnum-helium-gas-fur-bis-zu-30-ballons-helium-balloon-gas-fur-bis-zu-30-luftballons-kopie?variant=51985697571154&amp;country=DE&amp;currency=EUR&amp;utm_medium=product_sync&amp;utm_source=google&amp;utm_content=sag_organic&amp;utm_campaign=sag_organic&amp;gad_source=1&amp;gad_campaignid=20753337502&amp;gbraid=0AAAAAppaCXdHNkHA3v8Y-Eu-Y5iGxUHph&amp;gclid=EAIaIQobChMIzf-p-ZahkQMVEJtQBh0SQDTZEAQYAiABEgIh3fD_BwE" xr:uid="{00000000-0004-0000-0100-000001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Finanzierung </vt:lpstr>
      <vt:lpstr>Genauere Finanzierung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Moritz de Nardi</dc:creator>
  <dc:description/>
  <cp:lastModifiedBy>James Rankl</cp:lastModifiedBy>
  <cp:revision>3</cp:revision>
  <cp:lastPrinted>2025-11-13T17:41:33Z</cp:lastPrinted>
  <dcterms:created xsi:type="dcterms:W3CDTF">2025-11-13T14:11:43Z</dcterms:created>
  <dcterms:modified xsi:type="dcterms:W3CDTF">2026-08-17T14:03:57Z</dcterms:modified>
  <dc:language>de-DE</dc:language>
</cp:coreProperties>
</file>