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ng_\Desktop\"/>
    </mc:Choice>
  </mc:AlternateContent>
  <xr:revisionPtr revIDLastSave="0" documentId="13_ncr:1_{F980A3B9-A1CE-45C7-9468-C7337BB88E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fei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4" l="1"/>
  <c r="D17" i="4"/>
  <c r="G22" i="4"/>
  <c r="G21" i="4"/>
  <c r="G19" i="4"/>
  <c r="G7" i="4"/>
  <c r="G8" i="4"/>
  <c r="G9" i="4"/>
  <c r="G10" i="4"/>
  <c r="G12" i="4"/>
  <c r="G13" i="4"/>
  <c r="G6" i="4"/>
  <c r="H15" i="4"/>
  <c r="G16" i="4" s="1"/>
  <c r="D20" i="4"/>
  <c r="D19" i="4"/>
  <c r="E22" i="4"/>
  <c r="D22" i="4"/>
  <c r="E21" i="4"/>
  <c r="D21" i="4"/>
  <c r="E16" i="4"/>
  <c r="D16" i="4"/>
  <c r="E12" i="4"/>
  <c r="C10" i="4"/>
  <c r="E10" i="4" s="1"/>
  <c r="D9" i="4"/>
  <c r="E8" i="4"/>
  <c r="D8" i="4" s="1"/>
  <c r="E6" i="4"/>
  <c r="D6" i="4" s="1"/>
  <c r="C5" i="4"/>
  <c r="E19" i="4" l="1"/>
  <c r="G23" i="4"/>
  <c r="D23" i="4" l="1"/>
</calcChain>
</file>

<file path=xl/sharedStrings.xml><?xml version="1.0" encoding="utf-8"?>
<sst xmlns="http://schemas.openxmlformats.org/spreadsheetml/2006/main" count="44" uniqueCount="43">
  <si>
    <t>Ausgaben</t>
  </si>
  <si>
    <t>Menge</t>
  </si>
  <si>
    <t>Einzelpreis</t>
  </si>
  <si>
    <t>Verkaufspreis</t>
  </si>
  <si>
    <t>Einnahmen</t>
  </si>
  <si>
    <t>70 Personen</t>
  </si>
  <si>
    <t>Verpflegung:</t>
  </si>
  <si>
    <t>Essen:</t>
  </si>
  <si>
    <t>Würste</t>
  </si>
  <si>
    <t>Grillkäse</t>
  </si>
  <si>
    <t>Laugenbrenzeln</t>
  </si>
  <si>
    <t>Brötchen</t>
  </si>
  <si>
    <t>Senf+Ketschup</t>
  </si>
  <si>
    <t>je 3000ml</t>
  </si>
  <si>
    <t>Servietten</t>
  </si>
  <si>
    <t>Grillkohle+Anzünder</t>
  </si>
  <si>
    <t>Getränke</t>
  </si>
  <si>
    <t>in Liter</t>
  </si>
  <si>
    <t>Bier</t>
  </si>
  <si>
    <t>Apfelschorle</t>
  </si>
  <si>
    <t>Cola, Fanta, Sprite</t>
  </si>
  <si>
    <t>Anzahl Becher á 0,4L</t>
  </si>
  <si>
    <t>CO2</t>
  </si>
  <si>
    <t>Zapfanlage</t>
  </si>
  <si>
    <t>Vegane Steaks</t>
  </si>
  <si>
    <t>30 Stück--&gt; 60 Stück 40 €</t>
  </si>
  <si>
    <t>2,49€ für 4 Stück</t>
  </si>
  <si>
    <t>5,99€ für 10 Stück</t>
  </si>
  <si>
    <t>30 Stück--&gt; 0,65</t>
  </si>
  <si>
    <t xml:space="preserve">0,92€ pro Liter (Cola), </t>
  </si>
  <si>
    <t>1,10€ pro Liter</t>
  </si>
  <si>
    <t>1,5 Becher a 0,4 Liter pro Person (insg. Alkoholfreie) Getränke)</t>
  </si>
  <si>
    <t>Wein</t>
  </si>
  <si>
    <t>Sprudelwasser</t>
  </si>
  <si>
    <t>für 0,4L</t>
  </si>
  <si>
    <t>0,2l Wein + 0,2l Sprudel</t>
  </si>
  <si>
    <t>(4 Flaschen*0,75L)/0,2L= 15 Gläser Wein</t>
  </si>
  <si>
    <t>Wir brauchen 3 L für Weinschorle =2 (3) Flaschen</t>
  </si>
  <si>
    <t>Flaschenpreis: 2,49€</t>
  </si>
  <si>
    <t>1,5L kosten 25 cent</t>
  </si>
  <si>
    <t>Siegerehrung Preise</t>
  </si>
  <si>
    <t>(3,2 Becher (a 0,4L) pro Person, bei 90 L Umsatz)</t>
  </si>
  <si>
    <t>Bierfässer können auf Komission zurückgegeben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</si>
</sst>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#,##0.00&quot; &quot;[$€]" x16r2:formatCode16="#,##0.00&quot; &quot;[$€-en-DE]"/>
    <numFmt numFmtId="165" formatCode="[$€-462]&quot; &quot;#,##0.00&quot; &quot;"/>
    <numFmt numFmtId="166" formatCode="#,##0.00&quot; &quot;[$€-407]"/>
    <numFmt numFmtId="167" formatCode="#,##0&quot; &quot;[$€];[Red]&quot;-&quot;#,##0&quot; &quot;[$€]"/>
    <numFmt numFmtId="168" formatCode="[$€-462]\ #,##0.00_-"/>
    <numFmt numFmtId="169" formatCode="#,##0.00\ [$€-407];[Red]\-#,##0.00\ [$€-407]"/>
    <numFmt numFmtId="170" formatCode="#,##0.00\ [$€-407]"/>
    <numFmt numFmtId="171" formatCode="#,##0.00\ &quot;€&quot;"/>
  </numFmts>
  <fonts count="12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6100"/>
      <name val="Calibri"/>
      <family val="2"/>
    </font>
    <font>
      <b/>
      <sz val="14"/>
      <color rgb="FF9C0006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BDD7EE"/>
        <bgColor rgb="FFBDD7E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2F2F2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4" fillId="0" borderId="0" applyNumberFormat="0" applyFill="0" applyBorder="0" applyAlignment="0" applyProtection="0"/>
    <xf numFmtId="0" fontId="5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4" applyFont="1"/>
    <xf numFmtId="0" fontId="4" fillId="6" borderId="3" xfId="4" applyFont="1" applyFill="1" applyBorder="1" applyAlignment="1">
      <alignment horizontal="center" vertical="center"/>
    </xf>
    <xf numFmtId="0" fontId="6" fillId="6" borderId="4" xfId="4" applyFont="1" applyFill="1" applyBorder="1" applyAlignment="1">
      <alignment horizontal="center" vertical="center"/>
    </xf>
    <xf numFmtId="0" fontId="4" fillId="7" borderId="5" xfId="4" applyFont="1" applyFill="1" applyBorder="1"/>
    <xf numFmtId="0" fontId="4" fillId="7" borderId="6" xfId="4" applyFont="1" applyFill="1" applyBorder="1"/>
    <xf numFmtId="0" fontId="0" fillId="0" borderId="3" xfId="0" applyBorder="1" applyAlignment="1">
      <alignment horizontal="center" vertical="center"/>
    </xf>
    <xf numFmtId="166" fontId="5" fillId="7" borderId="3" xfId="5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7" borderId="5" xfId="0" applyFill="1" applyBorder="1"/>
    <xf numFmtId="0" fontId="0" fillId="7" borderId="6" xfId="0" applyFill="1" applyBorder="1"/>
    <xf numFmtId="0" fontId="3" fillId="4" borderId="7" xfId="3" applyFont="1" applyFill="1" applyBorder="1"/>
    <xf numFmtId="0" fontId="0" fillId="8" borderId="3" xfId="0" applyFill="1" applyBorder="1" applyAlignment="1">
      <alignment horizontal="center" vertical="center"/>
    </xf>
    <xf numFmtId="164" fontId="0" fillId="8" borderId="8" xfId="0" applyNumberFormat="1" applyFill="1" applyBorder="1" applyAlignment="1">
      <alignment horizontal="center" vertical="center"/>
    </xf>
    <xf numFmtId="164" fontId="0" fillId="8" borderId="4" xfId="0" applyNumberFormat="1" applyFill="1" applyBorder="1" applyAlignment="1">
      <alignment horizontal="center" vertical="center"/>
    </xf>
    <xf numFmtId="0" fontId="3" fillId="4" borderId="7" xfId="3" applyFont="1" applyFill="1" applyBorder="1" applyAlignment="1">
      <alignment horizontal="left" indent="1"/>
    </xf>
    <xf numFmtId="0" fontId="7" fillId="8" borderId="3" xfId="0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left" indent="3"/>
    </xf>
    <xf numFmtId="164" fontId="0" fillId="8" borderId="3" xfId="0" applyNumberFormat="1" applyFill="1" applyBorder="1" applyAlignment="1">
      <alignment horizontal="center" vertical="center"/>
    </xf>
    <xf numFmtId="164" fontId="0" fillId="7" borderId="5" xfId="0" applyNumberFormat="1" applyFill="1" applyBorder="1"/>
    <xf numFmtId="164" fontId="0" fillId="7" borderId="6" xfId="0" applyNumberFormat="1" applyFill="1" applyBorder="1"/>
    <xf numFmtId="167" fontId="0" fillId="8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7" borderId="6" xfId="5" applyNumberFormat="1" applyFont="1" applyFill="1" applyBorder="1"/>
    <xf numFmtId="0" fontId="0" fillId="0" borderId="6" xfId="0" applyBorder="1"/>
    <xf numFmtId="166" fontId="0" fillId="0" borderId="0" xfId="0" applyNumberFormat="1"/>
    <xf numFmtId="0" fontId="0" fillId="7" borderId="5" xfId="0" applyNumberFormat="1" applyFill="1" applyBorder="1"/>
    <xf numFmtId="0" fontId="2" fillId="3" borderId="11" xfId="2" applyFont="1" applyFill="1" applyBorder="1" applyAlignment="1">
      <alignment horizontal="left" indent="3"/>
    </xf>
    <xf numFmtId="0" fontId="0" fillId="8" borderId="12" xfId="0" applyFill="1" applyBorder="1" applyAlignment="1">
      <alignment horizontal="center" vertical="center"/>
    </xf>
    <xf numFmtId="164" fontId="0" fillId="8" borderId="12" xfId="0" applyNumberFormat="1" applyFill="1" applyBorder="1" applyAlignment="1">
      <alignment horizontal="center" vertical="center"/>
    </xf>
    <xf numFmtId="164" fontId="0" fillId="8" borderId="14" xfId="0" applyNumberForma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left" indent="3"/>
    </xf>
    <xf numFmtId="0" fontId="0" fillId="8" borderId="16" xfId="0" applyFill="1" applyBorder="1" applyAlignment="1">
      <alignment horizontal="center" vertical="center"/>
    </xf>
    <xf numFmtId="164" fontId="0" fillId="8" borderId="16" xfId="0" applyNumberFormat="1" applyFill="1" applyBorder="1" applyAlignment="1">
      <alignment horizontal="center" vertical="center"/>
    </xf>
    <xf numFmtId="164" fontId="0" fillId="8" borderId="18" xfId="0" applyNumberFormat="1" applyFill="1" applyBorder="1" applyAlignment="1">
      <alignment horizontal="center" vertical="center"/>
    </xf>
    <xf numFmtId="0" fontId="2" fillId="3" borderId="10" xfId="2" applyFont="1" applyFill="1" applyBorder="1" applyAlignment="1">
      <alignment horizontal="left" indent="3"/>
    </xf>
    <xf numFmtId="0" fontId="0" fillId="9" borderId="10" xfId="0" applyFill="1" applyBorder="1"/>
    <xf numFmtId="0" fontId="0" fillId="9" borderId="10" xfId="0" applyFill="1" applyBorder="1" applyAlignment="1">
      <alignment horizontal="center"/>
    </xf>
    <xf numFmtId="164" fontId="0" fillId="8" borderId="10" xfId="0" applyNumberFormat="1" applyFill="1" applyBorder="1" applyAlignment="1">
      <alignment horizontal="center" vertical="center"/>
    </xf>
    <xf numFmtId="0" fontId="2" fillId="10" borderId="10" xfId="2" applyFont="1" applyFill="1" applyBorder="1" applyAlignment="1">
      <alignment horizontal="left" indent="3"/>
    </xf>
    <xf numFmtId="169" fontId="0" fillId="0" borderId="0" xfId="0" applyNumberFormat="1"/>
    <xf numFmtId="169" fontId="5" fillId="7" borderId="6" xfId="5" applyNumberFormat="1" applyFont="1" applyFill="1" applyBorder="1"/>
    <xf numFmtId="170" fontId="5" fillId="7" borderId="6" xfId="5" applyNumberFormat="1" applyFont="1" applyFill="1" applyBorder="1"/>
    <xf numFmtId="168" fontId="0" fillId="0" borderId="0" xfId="0" applyNumberFormat="1"/>
    <xf numFmtId="164" fontId="9" fillId="8" borderId="3" xfId="0" applyNumberFormat="1" applyFont="1" applyFill="1" applyBorder="1" applyAlignment="1">
      <alignment horizontal="center" vertical="center"/>
    </xf>
    <xf numFmtId="164" fontId="9" fillId="8" borderId="12" xfId="0" applyNumberFormat="1" applyFont="1" applyFill="1" applyBorder="1" applyAlignment="1">
      <alignment horizontal="center" vertical="center"/>
    </xf>
    <xf numFmtId="164" fontId="9" fillId="8" borderId="10" xfId="0" applyNumberFormat="1" applyFont="1" applyFill="1" applyBorder="1" applyAlignment="1">
      <alignment horizontal="center" vertical="center"/>
    </xf>
    <xf numFmtId="164" fontId="9" fillId="8" borderId="8" xfId="0" applyNumberFormat="1" applyFont="1" applyFill="1" applyBorder="1" applyAlignment="1">
      <alignment horizontal="center" vertical="center"/>
    </xf>
    <xf numFmtId="164" fontId="9" fillId="8" borderId="13" xfId="0" applyNumberFormat="1" applyFont="1" applyFill="1" applyBorder="1" applyAlignment="1">
      <alignment horizontal="center" vertical="center"/>
    </xf>
    <xf numFmtId="164" fontId="9" fillId="8" borderId="17" xfId="0" applyNumberFormat="1" applyFont="1" applyFill="1" applyBorder="1" applyAlignment="1">
      <alignment horizontal="center" vertical="center"/>
    </xf>
    <xf numFmtId="165" fontId="10" fillId="5" borderId="0" xfId="5" applyNumberFormat="1" applyFont="1" applyFill="1" applyAlignment="1">
      <alignment horizontal="center" vertical="center"/>
    </xf>
    <xf numFmtId="165" fontId="11" fillId="2" borderId="0" xfId="1" applyNumberFormat="1" applyFont="1" applyFill="1" applyAlignment="1">
      <alignment horizontal="center" vertical="center"/>
    </xf>
    <xf numFmtId="9" fontId="9" fillId="0" borderId="3" xfId="0" applyNumberFormat="1" applyFont="1" applyBorder="1" applyAlignment="1">
      <alignment horizontal="center" vertical="center"/>
    </xf>
    <xf numFmtId="171" fontId="0" fillId="9" borderId="10" xfId="6" applyNumberFormat="1" applyFont="1" applyFill="1" applyBorder="1" applyAlignment="1">
      <alignment horizontal="center" vertical="center"/>
    </xf>
  </cellXfs>
  <cellStyles count="7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Standard" xfId="0" builtinId="0" customBuiltin="1"/>
    <cellStyle name="Währung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605A-1180-4A5A-969A-ABF2BDFAA1FC}">
  <dimension ref="B2:J32"/>
  <sheetViews>
    <sheetView tabSelected="1" zoomScale="85" zoomScaleNormal="85" workbookViewId="0">
      <selection activeCell="H28" sqref="H28"/>
    </sheetView>
  </sheetViews>
  <sheetFormatPr baseColWidth="10" defaultColWidth="11.109375" defaultRowHeight="14.4" x14ac:dyDescent="0.3"/>
  <cols>
    <col min="1" max="1" width="11.109375" customWidth="1"/>
    <col min="2" max="2" width="38" customWidth="1"/>
    <col min="3" max="3" width="12.33203125" bestFit="1" customWidth="1"/>
    <col min="4" max="4" width="11.6640625" bestFit="1" customWidth="1"/>
    <col min="5" max="5" width="10.6640625" bestFit="1" customWidth="1"/>
    <col min="6" max="6" width="13.5546875" bestFit="1" customWidth="1"/>
    <col min="7" max="7" width="11.6640625" bestFit="1" customWidth="1"/>
    <col min="8" max="8" width="42.44140625" customWidth="1"/>
    <col min="9" max="9" width="36.6640625" customWidth="1"/>
    <col min="10" max="10" width="18.44140625" customWidth="1"/>
    <col min="11" max="11" width="11.109375" customWidth="1"/>
  </cols>
  <sheetData>
    <row r="2" spans="2:10" x14ac:dyDescent="0.3">
      <c r="B2" s="1" t="s">
        <v>0</v>
      </c>
      <c r="C2" s="2" t="s">
        <v>1</v>
      </c>
      <c r="D2" s="2" t="s">
        <v>0</v>
      </c>
      <c r="E2" s="2" t="s">
        <v>2</v>
      </c>
      <c r="F2" s="3" t="s">
        <v>3</v>
      </c>
      <c r="G2" s="2" t="s">
        <v>4</v>
      </c>
      <c r="H2" s="4"/>
      <c r="I2" s="5"/>
      <c r="J2" s="5"/>
    </row>
    <row r="3" spans="2:10" ht="15" thickBot="1" x14ac:dyDescent="0.35">
      <c r="C3" s="6" t="s">
        <v>5</v>
      </c>
      <c r="D3" s="7"/>
      <c r="E3" s="6"/>
      <c r="F3" s="8"/>
      <c r="G3" s="52">
        <v>0.85</v>
      </c>
      <c r="H3" s="9"/>
      <c r="I3" s="10"/>
      <c r="J3" s="5"/>
    </row>
    <row r="4" spans="2:10" ht="15.6" thickTop="1" thickBot="1" x14ac:dyDescent="0.35">
      <c r="B4" s="11" t="s">
        <v>6</v>
      </c>
      <c r="C4" s="12"/>
      <c r="D4" s="13"/>
      <c r="E4" s="12"/>
      <c r="F4" s="14"/>
      <c r="G4" s="12"/>
      <c r="H4" s="9"/>
      <c r="I4" s="10"/>
      <c r="J4" s="10"/>
    </row>
    <row r="5" spans="2:10" ht="18.600000000000001" customHeight="1" thickTop="1" thickBot="1" x14ac:dyDescent="0.35">
      <c r="B5" s="15" t="s">
        <v>7</v>
      </c>
      <c r="C5" s="16">
        <f>C6+C7+C8</f>
        <v>144</v>
      </c>
      <c r="D5" s="13"/>
      <c r="E5" s="12"/>
      <c r="F5" s="14"/>
      <c r="G5" s="12"/>
      <c r="H5" s="9"/>
      <c r="I5" s="10"/>
      <c r="J5" s="10"/>
    </row>
    <row r="6" spans="2:10" ht="15" thickTop="1" x14ac:dyDescent="0.3">
      <c r="B6" s="17" t="s">
        <v>8</v>
      </c>
      <c r="C6" s="12">
        <v>60</v>
      </c>
      <c r="D6" s="47">
        <f>C6*E6</f>
        <v>35.94</v>
      </c>
      <c r="E6" s="18">
        <f>5.99/10</f>
        <v>0.59899999999999998</v>
      </c>
      <c r="F6" s="14">
        <v>1.5</v>
      </c>
      <c r="G6" s="44">
        <f>(F6)*C6*$G$3</f>
        <v>76.5</v>
      </c>
      <c r="H6" s="19" t="s">
        <v>27</v>
      </c>
      <c r="I6" s="20"/>
      <c r="J6" s="10"/>
    </row>
    <row r="7" spans="2:10" x14ac:dyDescent="0.3">
      <c r="B7" s="17" t="s">
        <v>24</v>
      </c>
      <c r="C7" s="12">
        <v>60</v>
      </c>
      <c r="D7" s="47">
        <f>C7*E7</f>
        <v>40.001999999999995</v>
      </c>
      <c r="E7" s="18">
        <v>0.66669999999999996</v>
      </c>
      <c r="F7" s="14">
        <v>1.5</v>
      </c>
      <c r="G7" s="44">
        <f t="shared" ref="G7:G13" si="0">(F7)*C7*$G$3</f>
        <v>76.5</v>
      </c>
      <c r="H7" s="19" t="s">
        <v>25</v>
      </c>
      <c r="I7" s="20"/>
      <c r="J7" s="10"/>
    </row>
    <row r="8" spans="2:10" x14ac:dyDescent="0.3">
      <c r="B8" s="17" t="s">
        <v>9</v>
      </c>
      <c r="C8" s="12">
        <v>24</v>
      </c>
      <c r="D8" s="47">
        <f>C8*E8</f>
        <v>14.940000000000001</v>
      </c>
      <c r="E8" s="18">
        <f>2.49/4</f>
        <v>0.62250000000000005</v>
      </c>
      <c r="F8" s="14">
        <v>1.5</v>
      </c>
      <c r="G8" s="44">
        <f t="shared" si="0"/>
        <v>30.599999999999998</v>
      </c>
      <c r="H8" t="s">
        <v>26</v>
      </c>
      <c r="I8" s="20"/>
      <c r="J8" s="10"/>
    </row>
    <row r="9" spans="2:10" x14ac:dyDescent="0.3">
      <c r="B9" s="17" t="s">
        <v>10</v>
      </c>
      <c r="C9" s="12">
        <v>20</v>
      </c>
      <c r="D9" s="47">
        <f>E9*C9</f>
        <v>20</v>
      </c>
      <c r="E9" s="18">
        <v>1</v>
      </c>
      <c r="F9" s="14">
        <v>1</v>
      </c>
      <c r="G9" s="44">
        <f t="shared" si="0"/>
        <v>17</v>
      </c>
      <c r="H9" s="19"/>
      <c r="I9" s="20"/>
      <c r="J9" s="10"/>
    </row>
    <row r="10" spans="2:10" x14ac:dyDescent="0.3">
      <c r="B10" s="17" t="s">
        <v>11</v>
      </c>
      <c r="C10" s="12">
        <f>(C6+C7+C8)</f>
        <v>144</v>
      </c>
      <c r="D10" s="47">
        <v>17.5</v>
      </c>
      <c r="E10" s="18">
        <f>D10/C10</f>
        <v>0.12152777777777778</v>
      </c>
      <c r="F10" s="14">
        <v>0</v>
      </c>
      <c r="G10" s="18">
        <f t="shared" si="0"/>
        <v>0</v>
      </c>
      <c r="H10" s="19"/>
      <c r="I10" s="20"/>
      <c r="J10" s="10"/>
    </row>
    <row r="11" spans="2:10" x14ac:dyDescent="0.3">
      <c r="B11" s="17" t="s">
        <v>12</v>
      </c>
      <c r="C11" s="12" t="s">
        <v>13</v>
      </c>
      <c r="D11" s="47">
        <v>25</v>
      </c>
      <c r="E11" s="18">
        <v>0.15</v>
      </c>
      <c r="F11" s="14">
        <v>0</v>
      </c>
      <c r="G11" s="18"/>
      <c r="H11" s="19"/>
      <c r="I11" s="20"/>
      <c r="J11" s="10"/>
    </row>
    <row r="12" spans="2:10" x14ac:dyDescent="0.3">
      <c r="B12" s="17" t="s">
        <v>14</v>
      </c>
      <c r="C12" s="12">
        <v>180</v>
      </c>
      <c r="D12" s="47">
        <v>1.95</v>
      </c>
      <c r="E12" s="18">
        <f>0.65/30</f>
        <v>2.1666666666666667E-2</v>
      </c>
      <c r="F12" s="14">
        <v>0</v>
      </c>
      <c r="G12" s="18">
        <f t="shared" si="0"/>
        <v>0</v>
      </c>
      <c r="H12" s="19" t="s">
        <v>28</v>
      </c>
      <c r="I12" s="20"/>
      <c r="J12" s="10"/>
    </row>
    <row r="13" spans="2:10" x14ac:dyDescent="0.3">
      <c r="B13" s="17" t="s">
        <v>15</v>
      </c>
      <c r="C13" s="21">
        <v>5</v>
      </c>
      <c r="D13" s="47">
        <v>25</v>
      </c>
      <c r="E13" s="18">
        <v>0</v>
      </c>
      <c r="F13" s="14">
        <v>0</v>
      </c>
      <c r="G13" s="18">
        <f t="shared" si="0"/>
        <v>0</v>
      </c>
      <c r="H13" s="19"/>
      <c r="I13" s="20"/>
      <c r="J13" s="10"/>
    </row>
    <row r="14" spans="2:10" ht="15" thickBot="1" x14ac:dyDescent="0.35">
      <c r="B14" s="17" t="s">
        <v>40</v>
      </c>
      <c r="C14" s="12"/>
      <c r="D14" s="47">
        <v>15</v>
      </c>
      <c r="E14" s="18"/>
      <c r="F14" s="14"/>
      <c r="G14" s="18"/>
      <c r="H14" s="19"/>
      <c r="I14" s="20"/>
      <c r="J14" s="10"/>
    </row>
    <row r="15" spans="2:10" ht="15.6" thickTop="1" thickBot="1" x14ac:dyDescent="0.35">
      <c r="B15" s="15" t="s">
        <v>16</v>
      </c>
      <c r="C15" s="12" t="s">
        <v>17</v>
      </c>
      <c r="D15" s="13"/>
      <c r="E15" s="18" t="s">
        <v>34</v>
      </c>
      <c r="F15" s="14"/>
      <c r="G15" s="18"/>
      <c r="H15" s="26">
        <f>C16/0.4</f>
        <v>225</v>
      </c>
      <c r="I15" s="20" t="s">
        <v>21</v>
      </c>
      <c r="J15" s="10"/>
    </row>
    <row r="16" spans="2:10" ht="15" thickTop="1" x14ac:dyDescent="0.3">
      <c r="B16" s="27" t="s">
        <v>18</v>
      </c>
      <c r="C16" s="28">
        <v>90</v>
      </c>
      <c r="D16" s="48">
        <f>2.4*C16</f>
        <v>216</v>
      </c>
      <c r="E16" s="29">
        <f>2.4*0.4</f>
        <v>0.96</v>
      </c>
      <c r="F16" s="30">
        <v>1.5</v>
      </c>
      <c r="G16" s="45">
        <f>(F16)*H15*G3</f>
        <v>286.875</v>
      </c>
      <c r="H16" s="19" t="s">
        <v>41</v>
      </c>
      <c r="I16" s="20" t="s">
        <v>42</v>
      </c>
      <c r="J16" s="10"/>
    </row>
    <row r="17" spans="2:10" x14ac:dyDescent="0.3">
      <c r="B17" s="35" t="s">
        <v>22</v>
      </c>
      <c r="C17" s="37">
        <v>4</v>
      </c>
      <c r="D17" s="48">
        <f>E17*C17</f>
        <v>24</v>
      </c>
      <c r="E17" s="53">
        <v>6</v>
      </c>
      <c r="F17" s="37"/>
      <c r="G17" s="37"/>
      <c r="H17" s="19"/>
      <c r="I17" s="20"/>
      <c r="J17" s="10"/>
    </row>
    <row r="18" spans="2:10" x14ac:dyDescent="0.3">
      <c r="B18" s="39" t="s">
        <v>23</v>
      </c>
      <c r="C18" s="36"/>
      <c r="D18" s="46">
        <v>35</v>
      </c>
      <c r="E18" s="38"/>
      <c r="F18" s="38"/>
      <c r="G18" s="38"/>
      <c r="H18" s="19"/>
      <c r="I18" s="20"/>
      <c r="J18" s="10"/>
    </row>
    <row r="19" spans="2:10" x14ac:dyDescent="0.3">
      <c r="B19" s="39" t="s">
        <v>32</v>
      </c>
      <c r="C19" s="32">
        <v>4</v>
      </c>
      <c r="D19" s="46">
        <f>C19*2.49</f>
        <v>9.9600000000000009</v>
      </c>
      <c r="E19" s="38">
        <f>(D19/15)+(D20/15)</f>
        <v>0.71400000000000008</v>
      </c>
      <c r="F19" s="38">
        <v>1.5</v>
      </c>
      <c r="G19" s="46">
        <f>15*F19*G3</f>
        <v>19.125</v>
      </c>
      <c r="H19" t="s">
        <v>35</v>
      </c>
      <c r="I19" t="s">
        <v>36</v>
      </c>
      <c r="J19" t="s">
        <v>38</v>
      </c>
    </row>
    <row r="20" spans="2:10" x14ac:dyDescent="0.3">
      <c r="B20" s="39" t="s">
        <v>33</v>
      </c>
      <c r="C20" s="32">
        <v>3</v>
      </c>
      <c r="D20" s="46">
        <f>(C20*0.25)</f>
        <v>0.75</v>
      </c>
      <c r="E20" s="38"/>
      <c r="F20" s="38"/>
      <c r="G20" s="38"/>
      <c r="H20" t="s">
        <v>39</v>
      </c>
      <c r="I20" t="s">
        <v>37</v>
      </c>
    </row>
    <row r="21" spans="2:10" x14ac:dyDescent="0.3">
      <c r="B21" s="31" t="s">
        <v>19</v>
      </c>
      <c r="C21" s="32">
        <v>11</v>
      </c>
      <c r="D21" s="49">
        <f>C21*1.1</f>
        <v>12.100000000000001</v>
      </c>
      <c r="E21" s="33">
        <f>1.1*0.4</f>
        <v>0.44000000000000006</v>
      </c>
      <c r="F21" s="34">
        <v>1</v>
      </c>
      <c r="G21" s="46">
        <f>F21*C21*G3</f>
        <v>9.35</v>
      </c>
      <c r="H21" t="s">
        <v>30</v>
      </c>
      <c r="I21" s="23"/>
      <c r="J21" s="23"/>
    </row>
    <row r="22" spans="2:10" x14ac:dyDescent="0.3">
      <c r="B22" s="39" t="s">
        <v>20</v>
      </c>
      <c r="C22" s="12">
        <v>33</v>
      </c>
      <c r="D22" s="44">
        <f>C22*0.92</f>
        <v>30.360000000000003</v>
      </c>
      <c r="E22" s="33">
        <f>0.92*0.4</f>
        <v>0.36800000000000005</v>
      </c>
      <c r="F22" s="14">
        <v>1</v>
      </c>
      <c r="G22" s="44">
        <f>F22*C22*G3</f>
        <v>28.05</v>
      </c>
      <c r="H22" s="24" t="s">
        <v>29</v>
      </c>
      <c r="I22" t="s">
        <v>31</v>
      </c>
      <c r="J22" s="24"/>
    </row>
    <row r="23" spans="2:10" ht="18" x14ac:dyDescent="0.3">
      <c r="C23" s="22"/>
      <c r="D23" s="51">
        <f>SUM(D6:D22)</f>
        <v>523.50199999999995</v>
      </c>
      <c r="E23" s="22"/>
      <c r="F23" s="22"/>
      <c r="G23" s="50">
        <f>SUM(G6:G22)</f>
        <v>544</v>
      </c>
    </row>
    <row r="25" spans="2:10" x14ac:dyDescent="0.3">
      <c r="C25" s="42"/>
    </row>
    <row r="26" spans="2:10" x14ac:dyDescent="0.3">
      <c r="C26" s="42"/>
      <c r="G26" s="43"/>
    </row>
    <row r="27" spans="2:10" x14ac:dyDescent="0.3">
      <c r="C27" s="41"/>
    </row>
    <row r="28" spans="2:10" x14ac:dyDescent="0.3">
      <c r="C28" s="40"/>
    </row>
    <row r="31" spans="2:10" x14ac:dyDescent="0.3">
      <c r="I31" s="25"/>
    </row>
    <row r="32" spans="2:10" x14ac:dyDescent="0.3">
      <c r="H32" s="43"/>
      <c r="I32" s="25"/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Maifeier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Uhlig</dc:creator>
  <cp:lastModifiedBy>Hung Dao</cp:lastModifiedBy>
  <cp:lastPrinted>2022-05-16T12:29:59Z</cp:lastPrinted>
  <dcterms:created xsi:type="dcterms:W3CDTF">2022-04-25T12:41:24Z</dcterms:created>
  <dcterms:modified xsi:type="dcterms:W3CDTF">2022-06-05T22:29:43Z</dcterms:modified>
</cp:coreProperties>
</file>