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sakaestner/Downloads/"/>
    </mc:Choice>
  </mc:AlternateContent>
  <xr:revisionPtr revIDLastSave="0" documentId="13_ncr:1_{D939C05A-D83E-264A-9F30-54D514EE3686}" xr6:coauthVersionLast="47" xr6:coauthVersionMax="47" xr10:uidLastSave="{00000000-0000-0000-0000-000000000000}"/>
  <bookViews>
    <workbookView xWindow="1780" yWindow="500" windowWidth="27020" windowHeight="16340" tabRatio="500" xr2:uid="{00000000-000D-0000-FFFF-FFFF00000000}"/>
  </bookViews>
  <sheets>
    <sheet name="Kalkulation" sheetId="1" r:id="rId1"/>
    <sheet name="Helferlis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6" i="1" l="1"/>
  <c r="I7" i="1"/>
  <c r="J7" i="1"/>
  <c r="G7" i="1"/>
  <c r="H25" i="1"/>
  <c r="H24" i="1"/>
  <c r="L25" i="1"/>
  <c r="L24" i="1"/>
  <c r="E7" i="1"/>
  <c r="M66" i="1"/>
  <c r="L66" i="1"/>
  <c r="I6" i="1"/>
  <c r="J6" i="1" s="1"/>
  <c r="I8" i="1"/>
  <c r="J8" i="1" s="1"/>
  <c r="I9" i="1"/>
  <c r="I10" i="1"/>
  <c r="I11" i="1"/>
  <c r="I12" i="1"/>
  <c r="J12" i="1" s="1"/>
  <c r="I13" i="1"/>
  <c r="J13" i="1" s="1"/>
  <c r="I14" i="1"/>
  <c r="I15" i="1"/>
  <c r="J15" i="1" s="1"/>
  <c r="I16" i="1"/>
  <c r="I17" i="1"/>
  <c r="I18" i="1"/>
  <c r="I19" i="1"/>
  <c r="J19" i="1" s="1"/>
  <c r="I20" i="1"/>
  <c r="I39" i="1"/>
  <c r="J39" i="1" s="1"/>
  <c r="I40" i="1"/>
  <c r="I41" i="1"/>
  <c r="I42" i="1"/>
  <c r="I43" i="1"/>
  <c r="M65" i="1"/>
  <c r="L65" i="1"/>
  <c r="I58" i="1"/>
  <c r="J58" i="1" s="1"/>
  <c r="E58" i="1"/>
  <c r="I57" i="1"/>
  <c r="J57" i="1" s="1"/>
  <c r="E57" i="1"/>
  <c r="J56" i="1"/>
  <c r="I56" i="1"/>
  <c r="E56" i="1"/>
  <c r="I55" i="1"/>
  <c r="J55" i="1" s="1"/>
  <c r="E55" i="1"/>
  <c r="T52" i="1"/>
  <c r="I51" i="1"/>
  <c r="J51" i="1" s="1"/>
  <c r="E51" i="1"/>
  <c r="I50" i="1"/>
  <c r="J50" i="1" s="1"/>
  <c r="E50" i="1"/>
  <c r="J48" i="1"/>
  <c r="I48" i="1"/>
  <c r="E48" i="1"/>
  <c r="J47" i="1"/>
  <c r="I47" i="1"/>
  <c r="E47" i="1"/>
  <c r="I46" i="1"/>
  <c r="J46" i="1" s="1"/>
  <c r="E46" i="1"/>
  <c r="J45" i="1"/>
  <c r="I45" i="1"/>
  <c r="E45" i="1"/>
  <c r="I44" i="1"/>
  <c r="J44" i="1" s="1"/>
  <c r="E44" i="1"/>
  <c r="T43" i="1"/>
  <c r="J43" i="1"/>
  <c r="E43" i="1"/>
  <c r="T42" i="1"/>
  <c r="J42" i="1"/>
  <c r="E42" i="1"/>
  <c r="T41" i="1"/>
  <c r="J41" i="1"/>
  <c r="E41" i="1"/>
  <c r="J40" i="1"/>
  <c r="E40" i="1"/>
  <c r="T39" i="1"/>
  <c r="E39" i="1"/>
  <c r="T38" i="1"/>
  <c r="J38" i="1"/>
  <c r="I38" i="1"/>
  <c r="J37" i="1"/>
  <c r="I37" i="1"/>
  <c r="E37" i="1"/>
  <c r="J36" i="1"/>
  <c r="I36" i="1"/>
  <c r="E36" i="1"/>
  <c r="T35" i="1"/>
  <c r="I35" i="1"/>
  <c r="J35" i="1" s="1"/>
  <c r="T34" i="1"/>
  <c r="J34" i="1"/>
  <c r="I34" i="1"/>
  <c r="E34" i="1"/>
  <c r="X33" i="1"/>
  <c r="Z33" i="1" s="1"/>
  <c r="T33" i="1"/>
  <c r="I33" i="1"/>
  <c r="J33" i="1" s="1"/>
  <c r="E33" i="1"/>
  <c r="Z32" i="1"/>
  <c r="Y32" i="1"/>
  <c r="X32" i="1"/>
  <c r="T32" i="1"/>
  <c r="J32" i="1"/>
  <c r="I32" i="1"/>
  <c r="E32" i="1"/>
  <c r="Z31" i="1"/>
  <c r="Y31" i="1"/>
  <c r="I31" i="1"/>
  <c r="J31" i="1" s="1"/>
  <c r="E31" i="1"/>
  <c r="Y30" i="1"/>
  <c r="W30" i="1"/>
  <c r="Z30" i="1" s="1"/>
  <c r="I30" i="1"/>
  <c r="J30" i="1" s="1"/>
  <c r="E30" i="1"/>
  <c r="I25" i="1"/>
  <c r="J25" i="1" s="1"/>
  <c r="E25" i="1"/>
  <c r="I24" i="1"/>
  <c r="J24" i="1" s="1"/>
  <c r="E24" i="1"/>
  <c r="T22" i="1"/>
  <c r="T21" i="1"/>
  <c r="T20" i="1"/>
  <c r="T24" i="1" s="1"/>
  <c r="J20" i="1"/>
  <c r="E20" i="1"/>
  <c r="E19" i="1"/>
  <c r="G18" i="1"/>
  <c r="E18" i="1"/>
  <c r="J17" i="1"/>
  <c r="E17" i="1"/>
  <c r="T16" i="1"/>
  <c r="J16" i="1"/>
  <c r="E16" i="1"/>
  <c r="T15" i="1"/>
  <c r="E15" i="1"/>
  <c r="T14" i="1"/>
  <c r="J14" i="1"/>
  <c r="E14" i="1"/>
  <c r="T13" i="1"/>
  <c r="E13" i="1"/>
  <c r="T12" i="1"/>
  <c r="E12" i="1"/>
  <c r="J11" i="1"/>
  <c r="E11" i="1"/>
  <c r="J10" i="1"/>
  <c r="G10" i="1"/>
  <c r="E10" i="1"/>
  <c r="J9" i="1"/>
  <c r="G9" i="1"/>
  <c r="E9" i="1"/>
  <c r="G8" i="1"/>
  <c r="E8" i="1"/>
  <c r="G6" i="1"/>
  <c r="E6" i="1"/>
  <c r="I5" i="1"/>
  <c r="J5" i="1" s="1"/>
  <c r="E5" i="1"/>
  <c r="T45" i="1" l="1"/>
  <c r="T50" i="1" s="1"/>
  <c r="T54" i="1" s="1"/>
  <c r="T60" i="1" s="1"/>
  <c r="J61" i="1"/>
  <c r="T17" i="1"/>
  <c r="J18" i="1"/>
  <c r="J52" i="1"/>
  <c r="J26" i="1"/>
  <c r="J21" i="1" l="1"/>
  <c r="J66" i="1" s="1"/>
  <c r="J65" i="1" l="1"/>
</calcChain>
</file>

<file path=xl/sharedStrings.xml><?xml version="1.0" encoding="utf-8"?>
<sst xmlns="http://schemas.openxmlformats.org/spreadsheetml/2006/main" count="121" uniqueCount="96">
  <si>
    <t>Getränke Ausgaben</t>
  </si>
  <si>
    <t>Bezeichnung</t>
  </si>
  <si>
    <t>Packungen</t>
  </si>
  <si>
    <t>Anzahl je Packung</t>
  </si>
  <si>
    <t>Gesamtanzahl Fl.</t>
  </si>
  <si>
    <t>Einzelpreis</t>
  </si>
  <si>
    <t>Pfand bezahlt</t>
  </si>
  <si>
    <t>Kastenpfand</t>
  </si>
  <si>
    <t>Gesamtpreis</t>
  </si>
  <si>
    <t>mit Pfand</t>
  </si>
  <si>
    <t>Komission</t>
  </si>
  <si>
    <t>Pfand bekommen</t>
  </si>
  <si>
    <t>Preis - Komission</t>
  </si>
  <si>
    <t>Getränke</t>
  </si>
  <si>
    <t>Sprite</t>
  </si>
  <si>
    <t>Getränke Einnahmen</t>
  </si>
  <si>
    <t>Tonic</t>
  </si>
  <si>
    <t>Fanta</t>
  </si>
  <si>
    <t>Cola</t>
  </si>
  <si>
    <t>Wasser still (R)</t>
  </si>
  <si>
    <t>Wasser sprudel (R)</t>
  </si>
  <si>
    <t>Preis</t>
  </si>
  <si>
    <t>Anzahl</t>
  </si>
  <si>
    <t>Alkohol</t>
  </si>
  <si>
    <t>Gin (N)</t>
  </si>
  <si>
    <t>Vodka (N)</t>
  </si>
  <si>
    <t>normal</t>
  </si>
  <si>
    <t>Longdrink</t>
  </si>
  <si>
    <t>Bowle</t>
  </si>
  <si>
    <t>weißer Rum</t>
  </si>
  <si>
    <t>Hefeweizen (R)</t>
  </si>
  <si>
    <t>Sekt</t>
  </si>
  <si>
    <t>Himmbeer Sirup</t>
  </si>
  <si>
    <t>Bier</t>
  </si>
  <si>
    <t>Summe</t>
  </si>
  <si>
    <t>Radler</t>
  </si>
  <si>
    <t>Bierpong extra</t>
  </si>
  <si>
    <t>Kasten</t>
  </si>
  <si>
    <t>Flaschen</t>
  </si>
  <si>
    <t>Pfand Fl. bezahlt</t>
  </si>
  <si>
    <t xml:space="preserve">Pfand </t>
  </si>
  <si>
    <t>(mit Fremdpfand)</t>
  </si>
  <si>
    <t>Feldi Radler</t>
  </si>
  <si>
    <t>Essen Ausgaben</t>
  </si>
  <si>
    <t>Essen Einnahmen</t>
  </si>
  <si>
    <t>gekauft</t>
  </si>
  <si>
    <t>verkauft</t>
  </si>
  <si>
    <t>Verlust</t>
  </si>
  <si>
    <t>Ende</t>
  </si>
  <si>
    <t xml:space="preserve">Brötchen </t>
  </si>
  <si>
    <t>Bo-Brötchen</t>
  </si>
  <si>
    <t>Steak</t>
  </si>
  <si>
    <t>Rewe</t>
  </si>
  <si>
    <t>Gazi Kräuter</t>
  </si>
  <si>
    <t>Steaks</t>
  </si>
  <si>
    <t>Käse</t>
  </si>
  <si>
    <t>Himmbeeren (TK)</t>
  </si>
  <si>
    <t>Grillkäse</t>
  </si>
  <si>
    <t>Bratwurst</t>
  </si>
  <si>
    <t>Ketchup</t>
  </si>
  <si>
    <t>Crushed Ice</t>
  </si>
  <si>
    <t>Senf</t>
  </si>
  <si>
    <t>Falscher Hase</t>
  </si>
  <si>
    <t xml:space="preserve">Fleischer </t>
  </si>
  <si>
    <t>Bratwürste</t>
  </si>
  <si>
    <t>Gesamteinnahmen</t>
  </si>
  <si>
    <t>Geld übrig nach Einkaufen und Komission vom Einkaufen:</t>
  </si>
  <si>
    <t>Grill</t>
  </si>
  <si>
    <t>Anzünder</t>
  </si>
  <si>
    <t xml:space="preserve">Geld nach Veranstaltung in der Kasse </t>
  </si>
  <si>
    <t>Kohle</t>
  </si>
  <si>
    <t>Marketing</t>
  </si>
  <si>
    <t>Plakate</t>
  </si>
  <si>
    <t>Vorschuss</t>
  </si>
  <si>
    <t>Gesamt-Ausgaben</t>
  </si>
  <si>
    <t>Schichtplan</t>
  </si>
  <si>
    <t>Uhrzeit</t>
  </si>
  <si>
    <t>Einkauf</t>
  </si>
  <si>
    <t>Aufbau</t>
  </si>
  <si>
    <t>Bar</t>
  </si>
  <si>
    <t>Abbau</t>
  </si>
  <si>
    <t xml:space="preserve">Gesamt </t>
  </si>
  <si>
    <t>12 Uhr</t>
  </si>
  <si>
    <t>13 – 15 Uhr</t>
  </si>
  <si>
    <t>/</t>
  </si>
  <si>
    <t>15 – 17 Uhr</t>
  </si>
  <si>
    <t>17 – 19 Uhr</t>
  </si>
  <si>
    <t>19 – 21 Uhr</t>
  </si>
  <si>
    <t xml:space="preserve">21 – 22 Uhr </t>
  </si>
  <si>
    <t>Bacardi Razz (N)</t>
  </si>
  <si>
    <t>Puffer</t>
  </si>
  <si>
    <t>Gesamt-Ausgaben ohne Plakat</t>
  </si>
  <si>
    <t>Mate</t>
  </si>
  <si>
    <t>Wicküler</t>
  </si>
  <si>
    <t>Geld von dem Pfand</t>
  </si>
  <si>
    <t>Gewinn (best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</si>
</sst>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9" x14ac:knownFonts="1">
    <font>
      <sz val="12"/>
      <color rgb="FF000000"/>
      <name val="Calibri"/>
      <family val="2"/>
      <charset val="1"/>
    </font>
    <font>
      <sz val="12"/>
      <color rgb="FFA6A6A6"/>
      <name val="Calibri"/>
      <family val="2"/>
      <charset val="1"/>
    </font>
    <font>
      <sz val="12"/>
      <color rgb="FFFF0000"/>
      <name val="Calibri"/>
      <family val="2"/>
      <charset val="1"/>
    </font>
    <font>
      <u val="double"/>
      <sz val="12"/>
      <color rgb="FF000000"/>
      <name val="Calibri"/>
      <family val="2"/>
      <charset val="1"/>
    </font>
    <font>
      <sz val="12"/>
      <color rgb="FFFFFF00"/>
      <name val="Calibri"/>
      <family val="2"/>
      <charset val="1"/>
    </font>
    <font>
      <u val="double"/>
      <sz val="12"/>
      <color rgb="FFFF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A6A6A6"/>
      <name val="Calibri"/>
      <family val="2"/>
      <charset val="1"/>
    </font>
    <font>
      <b/>
      <sz val="1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  <fill>
      <patternFill patternType="solid">
        <fgColor rgb="FF92D050"/>
        <bgColor rgb="FFA6A6A6"/>
      </patternFill>
    </fill>
    <fill>
      <patternFill patternType="solid">
        <fgColor rgb="FFFFFF00"/>
        <bgColor rgb="FFFFFF00"/>
      </patternFill>
    </fill>
    <fill>
      <patternFill patternType="solid">
        <fgColor rgb="FFF0A2A6"/>
        <bgColor rgb="FFFF8080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0" fillId="0" borderId="0" xfId="0"/>
    <xf numFmtId="0" fontId="0" fillId="2" borderId="0" xfId="0" applyFont="1" applyFill="1"/>
    <xf numFmtId="0" fontId="0" fillId="3" borderId="0" xfId="0" applyFill="1"/>
    <xf numFmtId="164" fontId="1" fillId="3" borderId="0" xfId="0" applyNumberFormat="1" applyFont="1" applyFill="1"/>
    <xf numFmtId="164" fontId="0" fillId="3" borderId="0" xfId="0" applyNumberFormat="1" applyFill="1"/>
    <xf numFmtId="164" fontId="2" fillId="3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0" fontId="0" fillId="0" borderId="0" xfId="0" applyFont="1"/>
    <xf numFmtId="0" fontId="0" fillId="3" borderId="0" xfId="0" applyFont="1" applyFill="1"/>
    <xf numFmtId="0" fontId="0" fillId="0" borderId="0" xfId="0" applyFont="1"/>
    <xf numFmtId="164" fontId="0" fillId="0" borderId="0" xfId="0" applyNumberFormat="1" applyFont="1"/>
    <xf numFmtId="0" fontId="0" fillId="4" borderId="0" xfId="0" applyFill="1"/>
    <xf numFmtId="0" fontId="0" fillId="0" borderId="0" xfId="0" applyBorder="1"/>
    <xf numFmtId="164" fontId="3" fillId="0" borderId="0" xfId="0" applyNumberFormat="1" applyFont="1"/>
    <xf numFmtId="0" fontId="0" fillId="0" borderId="0" xfId="0" applyBorder="1"/>
    <xf numFmtId="164" fontId="1" fillId="0" borderId="0" xfId="0" applyNumberFormat="1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0" fontId="4" fillId="4" borderId="0" xfId="0" applyFont="1" applyFill="1"/>
    <xf numFmtId="164" fontId="4" fillId="4" borderId="0" xfId="0" applyNumberFormat="1" applyFont="1" applyFill="1"/>
    <xf numFmtId="0" fontId="0" fillId="0" borderId="1" xfId="0" applyBorder="1"/>
    <xf numFmtId="164" fontId="1" fillId="0" borderId="1" xfId="0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164" fontId="5" fillId="0" borderId="0" xfId="0" applyNumberFormat="1" applyFont="1"/>
    <xf numFmtId="0" fontId="6" fillId="3" borderId="0" xfId="0" applyFont="1" applyFill="1"/>
    <xf numFmtId="164" fontId="7" fillId="3" borderId="0" xfId="0" applyNumberFormat="1" applyFont="1" applyFill="1"/>
    <xf numFmtId="164" fontId="6" fillId="3" borderId="0" xfId="0" applyNumberFormat="1" applyFont="1" applyFill="1"/>
    <xf numFmtId="164" fontId="8" fillId="3" borderId="0" xfId="0" applyNumberFormat="1" applyFont="1" applyFill="1"/>
    <xf numFmtId="0" fontId="0" fillId="4" borderId="2" xfId="0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0" fillId="4" borderId="5" xfId="0" applyFont="1" applyFill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0" xfId="0" applyNumberFormat="1" applyBorder="1"/>
    <xf numFmtId="0" fontId="0" fillId="5" borderId="0" xfId="0" applyFont="1" applyFill="1"/>
    <xf numFmtId="164" fontId="0" fillId="5" borderId="0" xfId="0" applyNumberFormat="1" applyFill="1"/>
    <xf numFmtId="0" fontId="0" fillId="3" borderId="0" xfId="0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Fill="1"/>
    <xf numFmtId="0" fontId="0" fillId="0" borderId="0" xfId="0" applyFont="1" applyFill="1"/>
    <xf numFmtId="0" fontId="0" fillId="0" borderId="1" xfId="0" applyFont="1" applyFill="1" applyBorder="1"/>
    <xf numFmtId="0" fontId="0" fillId="6" borderId="0" xfId="0" applyFill="1"/>
    <xf numFmtId="164" fontId="0" fillId="6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0A2A6"/>
      <rgbColor rgb="FFCC99FF"/>
      <rgbColor rgb="FFFFD966"/>
      <rgbColor rgb="FF3366FF"/>
      <rgbColor rgb="FF33CCCC"/>
      <rgbColor rgb="FF92D050"/>
      <rgbColor rgb="FFFFCC00"/>
      <rgbColor rgb="FFFF860D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7"/>
  <sheetViews>
    <sheetView tabSelected="1" topLeftCell="B36" zoomScaleNormal="80" workbookViewId="0">
      <selection activeCell="J61" sqref="J61"/>
    </sheetView>
  </sheetViews>
  <sheetFormatPr baseColWidth="10" defaultColWidth="8.83203125" defaultRowHeight="16" x14ac:dyDescent="0.2"/>
  <cols>
    <col min="1" max="1" width="10.6640625" customWidth="1"/>
    <col min="2" max="2" width="15.5" customWidth="1"/>
    <col min="3" max="3" width="11.33203125" customWidth="1"/>
    <col min="4" max="4" width="17" customWidth="1"/>
    <col min="5" max="5" width="15.6640625" customWidth="1"/>
    <col min="6" max="6" width="15.6640625" style="1" customWidth="1"/>
    <col min="7" max="8" width="12.83203125" style="1" customWidth="1"/>
    <col min="9" max="9" width="13" style="2" customWidth="1"/>
    <col min="10" max="10" width="11" style="3" customWidth="1"/>
    <col min="11" max="11" width="9.5" customWidth="1"/>
    <col min="12" max="13" width="15.6640625" customWidth="1"/>
    <col min="14" max="14" width="16.6640625" customWidth="1"/>
    <col min="15" max="15" width="6.33203125" customWidth="1"/>
    <col min="16" max="16" width="10.83203125" style="4" customWidth="1"/>
    <col min="17" max="17" width="20.1640625" customWidth="1"/>
    <col min="18" max="18" width="10.83203125" style="2" customWidth="1"/>
    <col min="19" max="19" width="10.6640625" customWidth="1"/>
    <col min="20" max="20" width="11.6640625" style="2" customWidth="1"/>
    <col min="21" max="26" width="10.6640625" customWidth="1"/>
    <col min="27" max="27" width="6" customWidth="1"/>
    <col min="28" max="1025" width="10.6640625" customWidth="1"/>
  </cols>
  <sheetData>
    <row r="1" spans="1:27" x14ac:dyDescent="0.2">
      <c r="A1" s="5" t="s">
        <v>0</v>
      </c>
      <c r="B1" s="5"/>
      <c r="C1" s="6"/>
      <c r="D1" s="6"/>
      <c r="E1" s="6"/>
      <c r="F1" s="7"/>
      <c r="G1" s="7"/>
      <c r="H1" s="7"/>
      <c r="I1" s="8"/>
      <c r="J1" s="9"/>
      <c r="K1" s="6"/>
      <c r="L1" s="6"/>
      <c r="M1" s="6"/>
      <c r="N1" s="6"/>
      <c r="O1" s="6"/>
      <c r="P1" s="6"/>
      <c r="Q1" s="6"/>
      <c r="R1" s="8"/>
      <c r="S1" s="6"/>
      <c r="T1" s="8"/>
      <c r="U1" s="6"/>
      <c r="V1" s="6"/>
      <c r="W1" s="6"/>
      <c r="X1" s="6"/>
      <c r="Y1" s="6"/>
      <c r="Z1" s="6"/>
      <c r="AA1" s="6"/>
    </row>
    <row r="2" spans="1:27" x14ac:dyDescent="0.2">
      <c r="O2" s="6"/>
      <c r="AA2" s="6"/>
    </row>
    <row r="3" spans="1:27" s="12" customFormat="1" x14ac:dyDescent="0.2">
      <c r="A3" s="10"/>
      <c r="B3" s="10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0" t="s">
        <v>10</v>
      </c>
      <c r="L3" s="10" t="s">
        <v>11</v>
      </c>
      <c r="M3" s="10" t="s">
        <v>12</v>
      </c>
      <c r="O3" s="13"/>
      <c r="P3" s="14"/>
      <c r="T3" s="15"/>
      <c r="AA3" s="13"/>
    </row>
    <row r="4" spans="1:27" x14ac:dyDescent="0.2">
      <c r="O4" s="6"/>
      <c r="AA4" s="6"/>
    </row>
    <row r="5" spans="1:27" x14ac:dyDescent="0.2">
      <c r="A5" t="s">
        <v>13</v>
      </c>
      <c r="B5" t="s">
        <v>14</v>
      </c>
      <c r="C5">
        <v>2</v>
      </c>
      <c r="D5">
        <v>6</v>
      </c>
      <c r="E5">
        <f t="shared" ref="E5:E20" si="0">C5*D5</f>
        <v>12</v>
      </c>
      <c r="F5" s="1">
        <v>7.5</v>
      </c>
      <c r="G5" s="1">
        <v>3</v>
      </c>
      <c r="H5" s="1">
        <v>0</v>
      </c>
      <c r="I5" s="2">
        <f t="shared" ref="I5:I20" si="1">C5*F5</f>
        <v>15</v>
      </c>
      <c r="J5" s="3">
        <f t="shared" ref="J5:J20" si="2">I5+G5</f>
        <v>18</v>
      </c>
      <c r="K5">
        <v>0</v>
      </c>
      <c r="L5">
        <v>0</v>
      </c>
      <c r="M5">
        <v>0</v>
      </c>
      <c r="O5" s="6"/>
      <c r="P5" s="5" t="s">
        <v>15</v>
      </c>
      <c r="Q5" s="5"/>
      <c r="AA5" s="6"/>
    </row>
    <row r="6" spans="1:27" x14ac:dyDescent="0.2">
      <c r="B6" s="56" t="s">
        <v>16</v>
      </c>
      <c r="C6">
        <v>2</v>
      </c>
      <c r="D6">
        <v>6</v>
      </c>
      <c r="E6">
        <f t="shared" si="0"/>
        <v>12</v>
      </c>
      <c r="F6" s="1">
        <v>4.38</v>
      </c>
      <c r="G6" s="1">
        <f>1.5*C6</f>
        <v>3</v>
      </c>
      <c r="H6" s="1">
        <v>0</v>
      </c>
      <c r="I6" s="2">
        <f t="shared" si="1"/>
        <v>8.76</v>
      </c>
      <c r="J6" s="3">
        <f t="shared" si="2"/>
        <v>11.76</v>
      </c>
      <c r="K6">
        <v>0</v>
      </c>
      <c r="L6">
        <v>0</v>
      </c>
      <c r="M6">
        <v>0</v>
      </c>
      <c r="O6" s="6"/>
      <c r="AA6" s="6"/>
    </row>
    <row r="7" spans="1:27" x14ac:dyDescent="0.2">
      <c r="A7" s="4"/>
      <c r="B7" s="57" t="s">
        <v>92</v>
      </c>
      <c r="C7" s="4">
        <v>2</v>
      </c>
      <c r="D7" s="4">
        <v>20</v>
      </c>
      <c r="E7" s="4">
        <f>C7*D7</f>
        <v>40</v>
      </c>
      <c r="F7" s="1">
        <v>16.79</v>
      </c>
      <c r="G7" s="1">
        <f>4.5*C7</f>
        <v>9</v>
      </c>
      <c r="H7" s="1">
        <v>0</v>
      </c>
      <c r="I7" s="2">
        <f>C7*F7</f>
        <v>33.58</v>
      </c>
      <c r="J7" s="3">
        <f>I7+G7</f>
        <v>42.58</v>
      </c>
      <c r="K7" s="4">
        <v>0</v>
      </c>
      <c r="L7" s="2">
        <v>0</v>
      </c>
      <c r="M7" s="4">
        <v>0</v>
      </c>
      <c r="O7" s="6"/>
      <c r="AA7" s="6"/>
    </row>
    <row r="8" spans="1:27" x14ac:dyDescent="0.2">
      <c r="B8" s="56" t="s">
        <v>18</v>
      </c>
      <c r="C8">
        <v>1</v>
      </c>
      <c r="D8">
        <v>6</v>
      </c>
      <c r="E8">
        <f t="shared" si="0"/>
        <v>6</v>
      </c>
      <c r="F8" s="1">
        <v>7.5</v>
      </c>
      <c r="G8" s="1">
        <f>1.5*C8</f>
        <v>1.5</v>
      </c>
      <c r="H8" s="1">
        <v>0</v>
      </c>
      <c r="I8" s="2">
        <f t="shared" si="1"/>
        <v>7.5</v>
      </c>
      <c r="J8" s="3">
        <f t="shared" si="2"/>
        <v>9</v>
      </c>
      <c r="K8">
        <v>0</v>
      </c>
      <c r="L8">
        <v>0</v>
      </c>
      <c r="M8">
        <v>0</v>
      </c>
      <c r="O8" s="6"/>
      <c r="AA8" s="6"/>
    </row>
    <row r="9" spans="1:27" x14ac:dyDescent="0.2">
      <c r="B9" s="57" t="s">
        <v>19</v>
      </c>
      <c r="C9" s="14">
        <v>1</v>
      </c>
      <c r="D9" s="14">
        <v>6</v>
      </c>
      <c r="E9">
        <f t="shared" si="0"/>
        <v>6</v>
      </c>
      <c r="F9" s="1">
        <v>1.74</v>
      </c>
      <c r="G9" s="1">
        <f>1.5*C9</f>
        <v>1.5</v>
      </c>
      <c r="H9" s="1">
        <v>0</v>
      </c>
      <c r="I9" s="2">
        <f t="shared" si="1"/>
        <v>1.74</v>
      </c>
      <c r="J9" s="3">
        <f t="shared" si="2"/>
        <v>3.24</v>
      </c>
      <c r="K9">
        <v>0</v>
      </c>
      <c r="L9">
        <v>0</v>
      </c>
      <c r="M9">
        <v>0</v>
      </c>
      <c r="O9" s="6"/>
      <c r="AA9" s="6"/>
    </row>
    <row r="10" spans="1:27" x14ac:dyDescent="0.2">
      <c r="B10" s="57" t="s">
        <v>20</v>
      </c>
      <c r="C10" s="14">
        <v>1</v>
      </c>
      <c r="D10" s="14">
        <v>6</v>
      </c>
      <c r="E10">
        <f t="shared" si="0"/>
        <v>6</v>
      </c>
      <c r="F10" s="1">
        <v>1.74</v>
      </c>
      <c r="G10" s="1">
        <f>1.5*C10</f>
        <v>1.5</v>
      </c>
      <c r="H10" s="1">
        <v>0</v>
      </c>
      <c r="I10" s="2">
        <f t="shared" si="1"/>
        <v>1.74</v>
      </c>
      <c r="J10" s="3">
        <f t="shared" si="2"/>
        <v>3.24</v>
      </c>
      <c r="K10">
        <v>0</v>
      </c>
      <c r="L10">
        <v>0</v>
      </c>
      <c r="M10">
        <v>0</v>
      </c>
      <c r="O10" s="6"/>
      <c r="P10" s="16"/>
      <c r="Q10" s="10" t="s">
        <v>1</v>
      </c>
      <c r="R10" s="11" t="s">
        <v>21</v>
      </c>
      <c r="S10" s="16" t="s">
        <v>22</v>
      </c>
      <c r="T10" s="11" t="s">
        <v>8</v>
      </c>
      <c r="U10" s="17"/>
      <c r="V10" s="17"/>
      <c r="W10" s="17"/>
      <c r="X10" s="17"/>
      <c r="Y10" s="17"/>
      <c r="Z10" s="17"/>
      <c r="AA10" s="6"/>
    </row>
    <row r="11" spans="1:27" x14ac:dyDescent="0.2">
      <c r="A11" t="s">
        <v>23</v>
      </c>
      <c r="B11" s="56" t="s">
        <v>24</v>
      </c>
      <c r="C11">
        <v>2</v>
      </c>
      <c r="D11">
        <v>1</v>
      </c>
      <c r="E11">
        <f t="shared" si="0"/>
        <v>2</v>
      </c>
      <c r="F11" s="1">
        <v>5.99</v>
      </c>
      <c r="G11" s="1">
        <v>0</v>
      </c>
      <c r="H11" s="1">
        <v>0</v>
      </c>
      <c r="I11" s="2">
        <f t="shared" si="1"/>
        <v>11.98</v>
      </c>
      <c r="J11" s="3">
        <f t="shared" si="2"/>
        <v>11.98</v>
      </c>
      <c r="K11">
        <v>0</v>
      </c>
      <c r="L11">
        <v>0</v>
      </c>
      <c r="M11">
        <v>0</v>
      </c>
      <c r="O11" s="6"/>
      <c r="U11" s="17"/>
      <c r="V11" s="17"/>
      <c r="W11" s="17"/>
      <c r="X11" s="17"/>
      <c r="Y11" s="17"/>
      <c r="Z11" s="17"/>
      <c r="AA11" s="6"/>
    </row>
    <row r="12" spans="1:27" x14ac:dyDescent="0.2">
      <c r="B12" s="56" t="s">
        <v>25</v>
      </c>
      <c r="C12">
        <v>3</v>
      </c>
      <c r="D12">
        <v>1</v>
      </c>
      <c r="E12">
        <f t="shared" si="0"/>
        <v>3</v>
      </c>
      <c r="F12" s="1">
        <v>5.99</v>
      </c>
      <c r="G12" s="1">
        <v>0</v>
      </c>
      <c r="H12" s="1">
        <v>0</v>
      </c>
      <c r="I12" s="2">
        <f t="shared" si="1"/>
        <v>17.97</v>
      </c>
      <c r="J12" s="3">
        <f t="shared" si="2"/>
        <v>17.97</v>
      </c>
      <c r="K12">
        <v>0</v>
      </c>
      <c r="L12">
        <v>0</v>
      </c>
      <c r="M12">
        <v>0</v>
      </c>
      <c r="O12" s="6"/>
      <c r="P12" s="4" t="s">
        <v>26</v>
      </c>
      <c r="Q12" t="s">
        <v>17</v>
      </c>
      <c r="R12" s="2">
        <v>1</v>
      </c>
      <c r="S12">
        <v>18</v>
      </c>
      <c r="T12" s="2">
        <f>R12*S12</f>
        <v>18</v>
      </c>
      <c r="U12" s="17"/>
      <c r="V12" s="17"/>
      <c r="W12" s="17"/>
      <c r="X12" s="17"/>
      <c r="Y12" s="17"/>
      <c r="Z12" s="17"/>
      <c r="AA12" s="6"/>
    </row>
    <row r="13" spans="1:27" x14ac:dyDescent="0.2">
      <c r="B13" s="56" t="s">
        <v>89</v>
      </c>
      <c r="C13">
        <v>2</v>
      </c>
      <c r="D13">
        <v>1</v>
      </c>
      <c r="E13">
        <f t="shared" si="0"/>
        <v>2</v>
      </c>
      <c r="F13" s="1">
        <v>11.99</v>
      </c>
      <c r="G13" s="1">
        <v>0</v>
      </c>
      <c r="H13" s="1">
        <v>0</v>
      </c>
      <c r="I13" s="2">
        <f t="shared" si="1"/>
        <v>23.98</v>
      </c>
      <c r="J13" s="3">
        <f t="shared" si="2"/>
        <v>23.98</v>
      </c>
      <c r="K13">
        <v>0</v>
      </c>
      <c r="L13">
        <v>0</v>
      </c>
      <c r="M13">
        <v>0</v>
      </c>
      <c r="O13" s="6"/>
      <c r="Q13" t="s">
        <v>14</v>
      </c>
      <c r="R13" s="2">
        <v>1</v>
      </c>
      <c r="S13">
        <v>36</v>
      </c>
      <c r="T13" s="2">
        <f>R13*S13</f>
        <v>36</v>
      </c>
      <c r="U13" s="17"/>
      <c r="V13" s="17"/>
      <c r="W13" s="17"/>
      <c r="X13" s="17"/>
      <c r="Y13" s="17"/>
      <c r="Z13" s="17"/>
      <c r="AA13" s="6"/>
    </row>
    <row r="14" spans="1:27" x14ac:dyDescent="0.2">
      <c r="B14" s="56"/>
      <c r="E14">
        <f t="shared" si="0"/>
        <v>0</v>
      </c>
      <c r="I14" s="2">
        <f t="shared" si="1"/>
        <v>0</v>
      </c>
      <c r="J14" s="3">
        <f t="shared" si="2"/>
        <v>0</v>
      </c>
      <c r="O14" s="6"/>
      <c r="Q14" t="s">
        <v>18</v>
      </c>
      <c r="R14" s="2">
        <v>1</v>
      </c>
      <c r="S14">
        <v>18</v>
      </c>
      <c r="T14" s="2">
        <f>R14*S14</f>
        <v>18</v>
      </c>
      <c r="U14" s="17"/>
      <c r="V14" s="17"/>
      <c r="W14" s="17"/>
      <c r="X14" s="17"/>
      <c r="Y14" s="17"/>
      <c r="Z14" s="17"/>
      <c r="AA14" s="6"/>
    </row>
    <row r="15" spans="1:27" x14ac:dyDescent="0.2">
      <c r="B15" s="56"/>
      <c r="E15">
        <f t="shared" si="0"/>
        <v>0</v>
      </c>
      <c r="I15" s="2">
        <f t="shared" si="1"/>
        <v>0</v>
      </c>
      <c r="J15" s="3">
        <f t="shared" si="2"/>
        <v>0</v>
      </c>
      <c r="O15" s="6"/>
      <c r="Q15" t="s">
        <v>27</v>
      </c>
      <c r="R15" s="2">
        <v>2.5</v>
      </c>
      <c r="S15">
        <v>130</v>
      </c>
      <c r="T15" s="2">
        <f>R15*S15</f>
        <v>325</v>
      </c>
      <c r="U15" s="17"/>
      <c r="V15" s="17"/>
      <c r="W15" s="17"/>
      <c r="X15" s="17"/>
      <c r="Y15" s="17"/>
      <c r="Z15" s="17"/>
      <c r="AA15" s="6"/>
    </row>
    <row r="16" spans="1:27" x14ac:dyDescent="0.2">
      <c r="B16" s="56"/>
      <c r="E16">
        <f t="shared" si="0"/>
        <v>0</v>
      </c>
      <c r="I16" s="2">
        <f t="shared" si="1"/>
        <v>0</v>
      </c>
      <c r="J16" s="3">
        <f t="shared" si="2"/>
        <v>0</v>
      </c>
      <c r="O16" s="6"/>
      <c r="Q16" t="s">
        <v>28</v>
      </c>
      <c r="R16" s="2">
        <v>2</v>
      </c>
      <c r="S16">
        <v>30</v>
      </c>
      <c r="T16" s="2">
        <f>R16*S16</f>
        <v>60</v>
      </c>
      <c r="U16" s="17"/>
      <c r="V16" s="17"/>
      <c r="W16" s="17"/>
      <c r="X16" s="17"/>
      <c r="Y16" s="17"/>
      <c r="Z16" s="17"/>
      <c r="AA16" s="6"/>
    </row>
    <row r="17" spans="1:27" x14ac:dyDescent="0.2">
      <c r="A17" t="s">
        <v>28</v>
      </c>
      <c r="B17" s="56" t="s">
        <v>29</v>
      </c>
      <c r="C17">
        <v>4</v>
      </c>
      <c r="D17">
        <v>1</v>
      </c>
      <c r="E17">
        <f t="shared" si="0"/>
        <v>4</v>
      </c>
      <c r="F17" s="1">
        <v>5.89</v>
      </c>
      <c r="G17" s="1">
        <v>0</v>
      </c>
      <c r="H17" s="1">
        <v>0</v>
      </c>
      <c r="I17" s="2">
        <f t="shared" si="1"/>
        <v>23.56</v>
      </c>
      <c r="J17" s="3">
        <f t="shared" si="2"/>
        <v>23.56</v>
      </c>
      <c r="K17">
        <v>0</v>
      </c>
      <c r="L17">
        <v>0</v>
      </c>
      <c r="M17">
        <v>0</v>
      </c>
      <c r="O17" s="6"/>
      <c r="T17" s="18">
        <f>SUM(T12:T16)</f>
        <v>457</v>
      </c>
      <c r="U17" s="17"/>
      <c r="V17" s="17"/>
      <c r="W17" s="17"/>
      <c r="X17" s="17"/>
      <c r="Y17" s="17"/>
      <c r="Z17" s="17"/>
      <c r="AA17" s="6"/>
    </row>
    <row r="18" spans="1:27" x14ac:dyDescent="0.2">
      <c r="B18" s="57" t="s">
        <v>30</v>
      </c>
      <c r="C18">
        <v>8</v>
      </c>
      <c r="D18">
        <v>1</v>
      </c>
      <c r="E18">
        <f t="shared" si="0"/>
        <v>8</v>
      </c>
      <c r="F18" s="1">
        <v>0.75</v>
      </c>
      <c r="G18" s="1">
        <f>0.08*C18</f>
        <v>0.64</v>
      </c>
      <c r="H18" s="1">
        <v>0</v>
      </c>
      <c r="I18" s="2">
        <f t="shared" si="1"/>
        <v>6</v>
      </c>
      <c r="J18" s="3">
        <f t="shared" si="2"/>
        <v>6.64</v>
      </c>
      <c r="K18">
        <v>0</v>
      </c>
      <c r="L18">
        <v>0</v>
      </c>
      <c r="M18">
        <v>0</v>
      </c>
      <c r="O18" s="6"/>
      <c r="U18" s="17"/>
      <c r="V18" s="17"/>
      <c r="W18" s="17"/>
      <c r="X18" s="17"/>
      <c r="Y18" s="17"/>
      <c r="Z18" s="17"/>
      <c r="AA18" s="6"/>
    </row>
    <row r="19" spans="1:27" x14ac:dyDescent="0.2">
      <c r="A19" s="19"/>
      <c r="B19" s="19" t="s">
        <v>31</v>
      </c>
      <c r="C19" s="19">
        <v>12</v>
      </c>
      <c r="D19" s="19">
        <v>1</v>
      </c>
      <c r="E19" s="19">
        <f t="shared" si="0"/>
        <v>12</v>
      </c>
      <c r="F19" s="20">
        <v>2.69</v>
      </c>
      <c r="G19" s="20">
        <v>0</v>
      </c>
      <c r="H19" s="20">
        <v>0</v>
      </c>
      <c r="I19" s="2">
        <f t="shared" si="1"/>
        <v>32.28</v>
      </c>
      <c r="J19" s="22">
        <f t="shared" si="2"/>
        <v>32.28</v>
      </c>
      <c r="K19">
        <v>0</v>
      </c>
      <c r="L19">
        <v>0</v>
      </c>
      <c r="M19">
        <v>0</v>
      </c>
      <c r="O19" s="6"/>
      <c r="P19" s="23"/>
      <c r="Q19" s="23"/>
      <c r="R19" s="24"/>
      <c r="S19" s="23"/>
      <c r="T19" s="24"/>
      <c r="U19" s="17"/>
      <c r="V19" s="17"/>
      <c r="W19" s="17"/>
      <c r="X19" s="17"/>
      <c r="Y19" s="17"/>
      <c r="Z19" s="17"/>
      <c r="AA19" s="6"/>
    </row>
    <row r="20" spans="1:27" x14ac:dyDescent="0.2">
      <c r="A20" s="25"/>
      <c r="B20" s="25" t="s">
        <v>32</v>
      </c>
      <c r="C20" s="25">
        <v>2</v>
      </c>
      <c r="D20" s="25">
        <v>1</v>
      </c>
      <c r="E20" s="25">
        <f t="shared" si="0"/>
        <v>2</v>
      </c>
      <c r="F20" s="26">
        <v>1.29</v>
      </c>
      <c r="G20" s="26">
        <v>0</v>
      </c>
      <c r="H20" s="26">
        <v>0</v>
      </c>
      <c r="I20" s="2">
        <f t="shared" si="1"/>
        <v>2.58</v>
      </c>
      <c r="J20" s="28">
        <f t="shared" si="2"/>
        <v>2.58</v>
      </c>
      <c r="K20">
        <v>0</v>
      </c>
      <c r="L20">
        <v>0</v>
      </c>
      <c r="M20">
        <v>0</v>
      </c>
      <c r="O20" s="6"/>
      <c r="P20" s="4" t="s">
        <v>33</v>
      </c>
      <c r="Q20" t="s">
        <v>33</v>
      </c>
      <c r="R20" s="2">
        <v>1</v>
      </c>
      <c r="S20">
        <v>400</v>
      </c>
      <c r="T20" s="2">
        <f>R20*S20</f>
        <v>400</v>
      </c>
      <c r="AA20" s="6"/>
    </row>
    <row r="21" spans="1:27" x14ac:dyDescent="0.2">
      <c r="A21" t="s">
        <v>34</v>
      </c>
      <c r="J21" s="29">
        <f>SUM(J5:J20)</f>
        <v>206.81</v>
      </c>
      <c r="O21" s="6"/>
      <c r="Q21" t="s">
        <v>35</v>
      </c>
      <c r="R21" s="2">
        <v>1</v>
      </c>
      <c r="S21">
        <v>140</v>
      </c>
      <c r="T21" s="2">
        <f>R21*S21</f>
        <v>140</v>
      </c>
      <c r="AA21" s="6"/>
    </row>
    <row r="22" spans="1:27" x14ac:dyDescent="0.2">
      <c r="O22" s="6"/>
      <c r="Q22" t="s">
        <v>36</v>
      </c>
      <c r="R22" s="2">
        <v>1</v>
      </c>
      <c r="S22">
        <v>0</v>
      </c>
      <c r="T22" s="2">
        <f>R22*S22</f>
        <v>0</v>
      </c>
      <c r="AA22" s="6"/>
    </row>
    <row r="23" spans="1:27" s="12" customFormat="1" x14ac:dyDescent="0.2">
      <c r="A23" s="10"/>
      <c r="B23" s="10"/>
      <c r="C23" s="10" t="s">
        <v>37</v>
      </c>
      <c r="D23" s="10" t="s">
        <v>38</v>
      </c>
      <c r="E23" s="10" t="s">
        <v>4</v>
      </c>
      <c r="F23" s="11" t="s">
        <v>5</v>
      </c>
      <c r="G23" s="11" t="s">
        <v>39</v>
      </c>
      <c r="H23" s="11" t="s">
        <v>7</v>
      </c>
      <c r="I23" s="11" t="s">
        <v>8</v>
      </c>
      <c r="J23" s="11" t="s">
        <v>9</v>
      </c>
      <c r="K23" s="10" t="s">
        <v>10</v>
      </c>
      <c r="L23" s="10" t="s">
        <v>40</v>
      </c>
      <c r="M23" s="10" t="s">
        <v>12</v>
      </c>
      <c r="O23" s="13"/>
      <c r="P23" s="4"/>
      <c r="R23" s="2"/>
      <c r="T23" s="2"/>
      <c r="AA23" s="13"/>
    </row>
    <row r="24" spans="1:27" x14ac:dyDescent="0.2">
      <c r="A24" t="s">
        <v>33</v>
      </c>
      <c r="B24" s="57" t="s">
        <v>93</v>
      </c>
      <c r="C24">
        <v>20</v>
      </c>
      <c r="D24">
        <v>20</v>
      </c>
      <c r="E24">
        <f>C24*D24</f>
        <v>400</v>
      </c>
      <c r="F24" s="1">
        <v>10</v>
      </c>
      <c r="G24" s="1">
        <v>0</v>
      </c>
      <c r="H24" s="1">
        <f>3.1*C24</f>
        <v>62</v>
      </c>
      <c r="I24" s="2">
        <f>C24*F24</f>
        <v>200</v>
      </c>
      <c r="J24" s="3">
        <f>I24+H24</f>
        <v>262</v>
      </c>
      <c r="K24">
        <v>0</v>
      </c>
      <c r="L24" s="2">
        <f>H24</f>
        <v>62</v>
      </c>
      <c r="M24">
        <v>0</v>
      </c>
      <c r="N24" t="s">
        <v>41</v>
      </c>
      <c r="O24" s="6"/>
      <c r="T24" s="18">
        <f>T20+T21+T22</f>
        <v>540</v>
      </c>
      <c r="AA24" s="6"/>
    </row>
    <row r="25" spans="1:27" x14ac:dyDescent="0.2">
      <c r="A25" s="25"/>
      <c r="B25" s="58" t="s">
        <v>42</v>
      </c>
      <c r="C25" s="25">
        <v>7</v>
      </c>
      <c r="D25" s="25">
        <v>20</v>
      </c>
      <c r="E25" s="25">
        <f>C25*D25</f>
        <v>140</v>
      </c>
      <c r="F25" s="26">
        <v>13</v>
      </c>
      <c r="G25" s="26">
        <v>0</v>
      </c>
      <c r="H25" s="26">
        <f>3.1*C25</f>
        <v>21.7</v>
      </c>
      <c r="I25" s="27">
        <f>C25*F25</f>
        <v>91</v>
      </c>
      <c r="J25" s="28">
        <f>I25+H25</f>
        <v>112.7</v>
      </c>
      <c r="K25">
        <v>0</v>
      </c>
      <c r="L25" s="2">
        <f>H25</f>
        <v>21.7</v>
      </c>
      <c r="M25" s="2"/>
      <c r="O25" s="6"/>
      <c r="AA25" s="6"/>
    </row>
    <row r="26" spans="1:27" x14ac:dyDescent="0.2">
      <c r="J26" s="29">
        <f>J24+J25</f>
        <v>374.7</v>
      </c>
      <c r="O26" s="6"/>
      <c r="P26" s="6"/>
      <c r="Q26" s="6"/>
      <c r="R26" s="8"/>
      <c r="S26" s="6"/>
      <c r="T26" s="8"/>
      <c r="U26" s="6"/>
      <c r="V26" s="6"/>
      <c r="W26" s="6"/>
      <c r="X26" s="6"/>
      <c r="Y26" s="6"/>
      <c r="Z26" s="6"/>
      <c r="AA26" s="6"/>
    </row>
    <row r="27" spans="1:27" x14ac:dyDescent="0.2">
      <c r="O27" s="6"/>
      <c r="P27" s="6"/>
      <c r="Q27" s="6"/>
      <c r="R27" s="8"/>
      <c r="S27" s="6"/>
      <c r="T27" s="8"/>
      <c r="U27" s="6"/>
      <c r="V27" s="6"/>
      <c r="W27" s="6"/>
      <c r="X27" s="6"/>
      <c r="Y27" s="6"/>
      <c r="Z27" s="6"/>
      <c r="AA27" s="6"/>
    </row>
    <row r="28" spans="1:27" x14ac:dyDescent="0.2">
      <c r="A28" s="5" t="s">
        <v>43</v>
      </c>
      <c r="B28" s="5"/>
      <c r="C28" s="30"/>
      <c r="D28" s="30"/>
      <c r="E28" s="30"/>
      <c r="F28" s="31"/>
      <c r="G28" s="31"/>
      <c r="H28" s="31"/>
      <c r="I28" s="32"/>
      <c r="J28" s="33"/>
      <c r="K28" s="30"/>
      <c r="L28" s="30"/>
      <c r="M28" s="30"/>
      <c r="O28" s="6"/>
      <c r="P28" s="5" t="s">
        <v>44</v>
      </c>
      <c r="Q28" s="5"/>
      <c r="AA28" s="6"/>
    </row>
    <row r="29" spans="1:27" x14ac:dyDescent="0.2">
      <c r="O29" s="6"/>
      <c r="V29" s="34"/>
      <c r="W29" s="35" t="s">
        <v>45</v>
      </c>
      <c r="X29" s="36" t="s">
        <v>46</v>
      </c>
      <c r="Y29" s="35" t="s">
        <v>47</v>
      </c>
      <c r="Z29" s="37" t="s">
        <v>48</v>
      </c>
      <c r="AA29" s="6"/>
    </row>
    <row r="30" spans="1:27" x14ac:dyDescent="0.2">
      <c r="A30" t="s">
        <v>49</v>
      </c>
      <c r="B30" s="14" t="s">
        <v>50</v>
      </c>
      <c r="C30">
        <v>155</v>
      </c>
      <c r="D30">
        <v>2</v>
      </c>
      <c r="E30">
        <f t="shared" ref="E30:E48" si="3">C30*D30</f>
        <v>310</v>
      </c>
      <c r="F30" s="1">
        <v>0.5</v>
      </c>
      <c r="G30" s="1">
        <v>0</v>
      </c>
      <c r="H30" s="1">
        <v>0</v>
      </c>
      <c r="I30" s="2">
        <f t="shared" ref="I30:I48" si="4">C30*F30</f>
        <v>77.5</v>
      </c>
      <c r="J30" s="3">
        <f t="shared" ref="J30:J48" si="5">I30+G30+H30</f>
        <v>77.5</v>
      </c>
      <c r="K30">
        <v>0</v>
      </c>
      <c r="L30">
        <v>0</v>
      </c>
      <c r="M30">
        <v>0</v>
      </c>
      <c r="O30" s="6"/>
      <c r="P30" s="16"/>
      <c r="Q30" s="10" t="s">
        <v>1</v>
      </c>
      <c r="R30" s="11" t="s">
        <v>21</v>
      </c>
      <c r="S30" s="16" t="s">
        <v>22</v>
      </c>
      <c r="T30" s="11" t="s">
        <v>8</v>
      </c>
      <c r="V30" s="38"/>
      <c r="W30" s="39">
        <f>E43</f>
        <v>0</v>
      </c>
      <c r="X30" s="40">
        <v>0</v>
      </c>
      <c r="Y30" s="39">
        <f>S37</f>
        <v>0</v>
      </c>
      <c r="Z30" s="41">
        <f>W30-X30-Y30</f>
        <v>0</v>
      </c>
      <c r="AA30" s="6"/>
    </row>
    <row r="31" spans="1:27" x14ac:dyDescent="0.2">
      <c r="E31">
        <f t="shared" si="3"/>
        <v>0</v>
      </c>
      <c r="I31" s="2">
        <f t="shared" si="4"/>
        <v>0</v>
      </c>
      <c r="J31" s="3">
        <f t="shared" si="5"/>
        <v>0</v>
      </c>
      <c r="K31">
        <v>0</v>
      </c>
      <c r="L31">
        <v>0</v>
      </c>
      <c r="M31">
        <v>0</v>
      </c>
      <c r="O31" s="6"/>
      <c r="V31" s="38" t="s">
        <v>51</v>
      </c>
      <c r="W31" s="39">
        <v>0</v>
      </c>
      <c r="X31" s="40">
        <v>0</v>
      </c>
      <c r="Y31" s="39">
        <f>S36</f>
        <v>0</v>
      </c>
      <c r="Z31" s="41">
        <f>W31-X31-Y31</f>
        <v>0</v>
      </c>
      <c r="AA31" s="6"/>
    </row>
    <row r="32" spans="1:27" x14ac:dyDescent="0.2">
      <c r="A32" t="s">
        <v>52</v>
      </c>
      <c r="B32" t="s">
        <v>53</v>
      </c>
      <c r="C32">
        <v>50</v>
      </c>
      <c r="D32">
        <v>2</v>
      </c>
      <c r="E32">
        <f t="shared" si="3"/>
        <v>100</v>
      </c>
      <c r="F32" s="1">
        <v>2.39</v>
      </c>
      <c r="G32" s="1">
        <v>0</v>
      </c>
      <c r="H32" s="1">
        <v>0</v>
      </c>
      <c r="I32" s="2">
        <f t="shared" si="4"/>
        <v>119.5</v>
      </c>
      <c r="J32" s="3">
        <f t="shared" si="5"/>
        <v>119.5</v>
      </c>
      <c r="K32">
        <v>0</v>
      </c>
      <c r="L32">
        <v>0</v>
      </c>
      <c r="M32">
        <v>0</v>
      </c>
      <c r="O32" s="6"/>
      <c r="P32" s="4" t="s">
        <v>54</v>
      </c>
      <c r="R32" s="2">
        <v>2</v>
      </c>
      <c r="S32">
        <v>160</v>
      </c>
      <c r="T32" s="2">
        <f>R32*S32</f>
        <v>320</v>
      </c>
      <c r="V32" s="38" t="s">
        <v>55</v>
      </c>
      <c r="W32" s="39">
        <v>0</v>
      </c>
      <c r="X32" s="40">
        <f>S38+S39</f>
        <v>0</v>
      </c>
      <c r="Y32" s="39">
        <f>S40</f>
        <v>0</v>
      </c>
      <c r="Z32" s="41">
        <f>W32-X32-Y32</f>
        <v>0</v>
      </c>
      <c r="AA32" s="6"/>
    </row>
    <row r="33" spans="1:27" x14ac:dyDescent="0.2">
      <c r="B33" t="s">
        <v>56</v>
      </c>
      <c r="C33">
        <v>4</v>
      </c>
      <c r="D33">
        <v>1</v>
      </c>
      <c r="E33">
        <f t="shared" si="3"/>
        <v>4</v>
      </c>
      <c r="F33" s="1">
        <v>3.99</v>
      </c>
      <c r="G33" s="1">
        <v>0</v>
      </c>
      <c r="H33" s="1">
        <v>0</v>
      </c>
      <c r="I33" s="2">
        <f t="shared" si="4"/>
        <v>15.96</v>
      </c>
      <c r="J33" s="3">
        <f t="shared" si="5"/>
        <v>15.96</v>
      </c>
      <c r="M33">
        <v>0</v>
      </c>
      <c r="O33" s="6"/>
      <c r="P33" s="4" t="s">
        <v>57</v>
      </c>
      <c r="R33" s="2">
        <v>2</v>
      </c>
      <c r="S33">
        <v>100</v>
      </c>
      <c r="T33" s="2">
        <f>R33*S33</f>
        <v>200</v>
      </c>
      <c r="V33" s="42" t="s">
        <v>58</v>
      </c>
      <c r="W33" s="43">
        <v>0</v>
      </c>
      <c r="X33" s="44">
        <f>S41+S42</f>
        <v>0</v>
      </c>
      <c r="Y33" s="43">
        <v>0</v>
      </c>
      <c r="Z33" s="45">
        <f>W33-X33-Y33</f>
        <v>0</v>
      </c>
      <c r="AA33" s="6"/>
    </row>
    <row r="34" spans="1:27" x14ac:dyDescent="0.2">
      <c r="B34" t="s">
        <v>59</v>
      </c>
      <c r="C34">
        <v>2</v>
      </c>
      <c r="D34">
        <v>1</v>
      </c>
      <c r="E34">
        <f t="shared" si="3"/>
        <v>2</v>
      </c>
      <c r="F34" s="1">
        <v>1.79</v>
      </c>
      <c r="G34" s="1">
        <v>0</v>
      </c>
      <c r="H34" s="1">
        <v>0</v>
      </c>
      <c r="I34" s="2">
        <f t="shared" si="4"/>
        <v>3.58</v>
      </c>
      <c r="J34" s="3">
        <f t="shared" si="5"/>
        <v>3.58</v>
      </c>
      <c r="M34">
        <v>0</v>
      </c>
      <c r="O34" s="6"/>
      <c r="P34" s="4" t="s">
        <v>58</v>
      </c>
      <c r="R34" s="2">
        <v>2</v>
      </c>
      <c r="S34">
        <v>50</v>
      </c>
      <c r="T34" s="2">
        <f>R34*S34</f>
        <v>100</v>
      </c>
      <c r="V34" s="19"/>
      <c r="W34" s="19"/>
      <c r="X34" s="19"/>
      <c r="Y34" s="19"/>
      <c r="Z34" s="19"/>
      <c r="AA34" s="6"/>
    </row>
    <row r="35" spans="1:27" x14ac:dyDescent="0.2">
      <c r="G35" s="1">
        <v>0</v>
      </c>
      <c r="H35" s="1">
        <v>0</v>
      </c>
      <c r="I35" s="2">
        <f t="shared" si="4"/>
        <v>0</v>
      </c>
      <c r="J35" s="3">
        <f t="shared" si="5"/>
        <v>0</v>
      </c>
      <c r="M35">
        <v>0</v>
      </c>
      <c r="O35" s="6"/>
      <c r="T35" s="2">
        <f>R35*S35</f>
        <v>0</v>
      </c>
      <c r="V35" s="19"/>
      <c r="W35" s="46"/>
      <c r="X35" s="19"/>
      <c r="Y35" s="19"/>
      <c r="Z35" s="19"/>
      <c r="AA35" s="6"/>
    </row>
    <row r="36" spans="1:27" x14ac:dyDescent="0.2">
      <c r="B36" t="s">
        <v>60</v>
      </c>
      <c r="C36">
        <v>3</v>
      </c>
      <c r="D36">
        <v>4</v>
      </c>
      <c r="E36">
        <f t="shared" si="3"/>
        <v>12</v>
      </c>
      <c r="F36" s="1">
        <v>2.4900000000000002</v>
      </c>
      <c r="G36" s="1">
        <v>0</v>
      </c>
      <c r="H36" s="1">
        <v>0</v>
      </c>
      <c r="I36" s="2">
        <f t="shared" si="4"/>
        <v>7.4700000000000006</v>
      </c>
      <c r="J36" s="3">
        <f t="shared" si="5"/>
        <v>7.4700000000000006</v>
      </c>
      <c r="K36">
        <v>0</v>
      </c>
      <c r="L36">
        <v>0</v>
      </c>
      <c r="M36">
        <v>0</v>
      </c>
      <c r="O36" s="6"/>
      <c r="U36" s="19"/>
      <c r="V36" s="19"/>
      <c r="W36" s="19"/>
      <c r="AA36" s="6"/>
    </row>
    <row r="37" spans="1:27" x14ac:dyDescent="0.2">
      <c r="B37" t="s">
        <v>61</v>
      </c>
      <c r="C37">
        <v>1</v>
      </c>
      <c r="D37">
        <v>1</v>
      </c>
      <c r="E37">
        <f t="shared" si="3"/>
        <v>1</v>
      </c>
      <c r="F37" s="1">
        <v>0.99</v>
      </c>
      <c r="G37" s="1">
        <v>0</v>
      </c>
      <c r="H37" s="1">
        <v>0</v>
      </c>
      <c r="I37" s="2">
        <f t="shared" si="4"/>
        <v>0.99</v>
      </c>
      <c r="J37" s="3">
        <f t="shared" si="5"/>
        <v>0.99</v>
      </c>
      <c r="K37">
        <v>0</v>
      </c>
      <c r="L37">
        <v>0</v>
      </c>
      <c r="M37">
        <v>0</v>
      </c>
      <c r="O37" s="6"/>
      <c r="Q37" s="25"/>
      <c r="R37" s="27"/>
      <c r="S37" s="25"/>
      <c r="T37" s="27"/>
      <c r="U37" s="19"/>
      <c r="V37" s="19"/>
      <c r="W37" s="19"/>
      <c r="AA37" s="6"/>
    </row>
    <row r="38" spans="1:27" x14ac:dyDescent="0.2">
      <c r="I38" s="2">
        <f t="shared" si="4"/>
        <v>0</v>
      </c>
      <c r="J38" s="3">
        <f t="shared" si="5"/>
        <v>0</v>
      </c>
      <c r="K38">
        <v>0</v>
      </c>
      <c r="L38">
        <v>0</v>
      </c>
      <c r="M38">
        <v>0</v>
      </c>
      <c r="O38" s="6"/>
      <c r="T38" s="2">
        <f>R38*S38</f>
        <v>0</v>
      </c>
      <c r="U38" s="19"/>
      <c r="V38" s="19"/>
      <c r="W38" s="19"/>
      <c r="AA38" s="6"/>
    </row>
    <row r="39" spans="1:27" x14ac:dyDescent="0.2">
      <c r="A39" t="s">
        <v>62</v>
      </c>
      <c r="B39" t="s">
        <v>54</v>
      </c>
      <c r="C39">
        <v>80</v>
      </c>
      <c r="D39">
        <v>2</v>
      </c>
      <c r="E39">
        <f t="shared" si="3"/>
        <v>160</v>
      </c>
      <c r="F39" s="1">
        <v>2.5</v>
      </c>
      <c r="G39" s="1">
        <v>0</v>
      </c>
      <c r="H39" s="1">
        <v>0</v>
      </c>
      <c r="I39" s="2">
        <f t="shared" si="4"/>
        <v>200</v>
      </c>
      <c r="J39" s="3">
        <f t="shared" si="5"/>
        <v>200</v>
      </c>
      <c r="K39">
        <v>0</v>
      </c>
      <c r="L39">
        <v>0</v>
      </c>
      <c r="M39">
        <v>0</v>
      </c>
      <c r="O39" s="6"/>
      <c r="T39" s="2">
        <f>R39*S39</f>
        <v>0</v>
      </c>
      <c r="U39" s="19"/>
      <c r="V39" s="19"/>
      <c r="W39" s="19"/>
      <c r="AA39" s="6"/>
    </row>
    <row r="40" spans="1:27" x14ac:dyDescent="0.2">
      <c r="E40">
        <f t="shared" si="3"/>
        <v>0</v>
      </c>
      <c r="I40" s="2">
        <f t="shared" si="4"/>
        <v>0</v>
      </c>
      <c r="J40" s="3">
        <f t="shared" si="5"/>
        <v>0</v>
      </c>
      <c r="K40">
        <v>0</v>
      </c>
      <c r="L40">
        <v>0</v>
      </c>
      <c r="M40">
        <v>0</v>
      </c>
      <c r="O40" s="6"/>
      <c r="Q40" s="25"/>
      <c r="R40" s="27"/>
      <c r="S40" s="25"/>
      <c r="T40" s="27"/>
      <c r="U40" s="19"/>
      <c r="V40" s="19"/>
      <c r="W40" s="19"/>
      <c r="AA40" s="6"/>
    </row>
    <row r="41" spans="1:27" x14ac:dyDescent="0.2">
      <c r="A41" t="s">
        <v>63</v>
      </c>
      <c r="B41" t="s">
        <v>64</v>
      </c>
      <c r="C41">
        <v>50</v>
      </c>
      <c r="D41">
        <v>1</v>
      </c>
      <c r="E41">
        <f t="shared" si="3"/>
        <v>50</v>
      </c>
      <c r="F41" s="1">
        <v>1</v>
      </c>
      <c r="G41" s="1">
        <v>0</v>
      </c>
      <c r="H41" s="1">
        <v>0</v>
      </c>
      <c r="I41" s="2">
        <f t="shared" si="4"/>
        <v>50</v>
      </c>
      <c r="J41" s="3">
        <f t="shared" si="5"/>
        <v>50</v>
      </c>
      <c r="K41">
        <v>0</v>
      </c>
      <c r="L41">
        <v>0</v>
      </c>
      <c r="M41">
        <v>0</v>
      </c>
      <c r="O41" s="6"/>
      <c r="T41" s="2">
        <f>R41*S41</f>
        <v>0</v>
      </c>
      <c r="AA41" s="6"/>
    </row>
    <row r="42" spans="1:27" x14ac:dyDescent="0.2">
      <c r="E42">
        <f t="shared" si="3"/>
        <v>0</v>
      </c>
      <c r="I42" s="2">
        <f t="shared" si="4"/>
        <v>0</v>
      </c>
      <c r="J42" s="3">
        <f t="shared" si="5"/>
        <v>0</v>
      </c>
      <c r="K42">
        <v>0</v>
      </c>
      <c r="L42">
        <v>0</v>
      </c>
      <c r="M42">
        <v>0</v>
      </c>
      <c r="O42" s="6"/>
      <c r="T42" s="2">
        <f>R42*S42</f>
        <v>0</v>
      </c>
      <c r="AA42" s="6"/>
    </row>
    <row r="43" spans="1:27" x14ac:dyDescent="0.2">
      <c r="E43">
        <f t="shared" si="3"/>
        <v>0</v>
      </c>
      <c r="I43" s="2">
        <f t="shared" si="4"/>
        <v>0</v>
      </c>
      <c r="J43" s="3">
        <f t="shared" si="5"/>
        <v>0</v>
      </c>
      <c r="K43">
        <v>0</v>
      </c>
      <c r="L43">
        <v>0</v>
      </c>
      <c r="M43">
        <v>0</v>
      </c>
      <c r="O43" s="6"/>
      <c r="T43" s="2">
        <f>R43*S43</f>
        <v>0</v>
      </c>
      <c r="AA43" s="6"/>
    </row>
    <row r="44" spans="1:27" x14ac:dyDescent="0.2">
      <c r="E44">
        <f t="shared" si="3"/>
        <v>0</v>
      </c>
      <c r="I44" s="2">
        <f t="shared" si="4"/>
        <v>0</v>
      </c>
      <c r="J44" s="3">
        <f t="shared" si="5"/>
        <v>0</v>
      </c>
      <c r="O44" s="6"/>
      <c r="AA44" s="6"/>
    </row>
    <row r="45" spans="1:27" x14ac:dyDescent="0.2">
      <c r="E45">
        <f t="shared" si="3"/>
        <v>0</v>
      </c>
      <c r="I45" s="2">
        <f t="shared" si="4"/>
        <v>0</v>
      </c>
      <c r="J45" s="3">
        <f t="shared" si="5"/>
        <v>0</v>
      </c>
      <c r="K45">
        <v>0</v>
      </c>
      <c r="L45">
        <v>0</v>
      </c>
      <c r="M45">
        <v>0</v>
      </c>
      <c r="O45" s="6"/>
      <c r="T45" s="18">
        <f>SUM(T32:T43)</f>
        <v>620</v>
      </c>
      <c r="AA45" s="6"/>
    </row>
    <row r="46" spans="1:27" x14ac:dyDescent="0.2">
      <c r="E46">
        <f t="shared" si="3"/>
        <v>0</v>
      </c>
      <c r="I46" s="2">
        <f t="shared" si="4"/>
        <v>0</v>
      </c>
      <c r="J46" s="3">
        <f t="shared" si="5"/>
        <v>0</v>
      </c>
      <c r="K46">
        <v>0</v>
      </c>
      <c r="L46">
        <v>0</v>
      </c>
      <c r="M46">
        <v>0</v>
      </c>
      <c r="O46" s="6"/>
      <c r="AA46" s="6"/>
    </row>
    <row r="47" spans="1:27" x14ac:dyDescent="0.2">
      <c r="E47">
        <f t="shared" si="3"/>
        <v>0</v>
      </c>
      <c r="I47" s="2">
        <f t="shared" si="4"/>
        <v>0</v>
      </c>
      <c r="J47" s="3">
        <f t="shared" si="5"/>
        <v>0</v>
      </c>
      <c r="K47">
        <v>0</v>
      </c>
      <c r="L47">
        <v>0</v>
      </c>
      <c r="M47">
        <v>0</v>
      </c>
      <c r="O47" s="6"/>
      <c r="P47" s="6"/>
      <c r="Q47" s="6"/>
      <c r="R47" s="8"/>
      <c r="S47" s="6"/>
      <c r="T47" s="8"/>
      <c r="U47" s="6"/>
      <c r="V47" s="6"/>
      <c r="W47" s="6"/>
      <c r="X47" s="6"/>
      <c r="Y47" s="6"/>
      <c r="Z47" s="6"/>
      <c r="AA47" s="6"/>
    </row>
    <row r="48" spans="1:27" x14ac:dyDescent="0.2">
      <c r="E48">
        <f t="shared" si="3"/>
        <v>0</v>
      </c>
      <c r="I48" s="2">
        <f t="shared" si="4"/>
        <v>0</v>
      </c>
      <c r="J48" s="3">
        <f t="shared" si="5"/>
        <v>0</v>
      </c>
      <c r="M48">
        <v>0</v>
      </c>
      <c r="O48" s="6"/>
      <c r="AA48" s="6"/>
    </row>
    <row r="49" spans="1:27" x14ac:dyDescent="0.2">
      <c r="F49"/>
      <c r="G49"/>
      <c r="H49"/>
      <c r="I49"/>
      <c r="J49"/>
      <c r="K49">
        <v>0</v>
      </c>
      <c r="L49">
        <v>0</v>
      </c>
      <c r="M49">
        <v>0</v>
      </c>
      <c r="O49" s="6"/>
      <c r="AA49" s="6"/>
    </row>
    <row r="50" spans="1:27" x14ac:dyDescent="0.2">
      <c r="A50" s="19"/>
      <c r="B50" s="19"/>
      <c r="C50" s="19"/>
      <c r="D50" s="19"/>
      <c r="E50" s="19">
        <f>C50*D50</f>
        <v>0</v>
      </c>
      <c r="F50" s="20"/>
      <c r="G50" s="20"/>
      <c r="H50" s="20"/>
      <c r="I50" s="21">
        <f>C50*F50</f>
        <v>0</v>
      </c>
      <c r="J50" s="22">
        <f>I50+G50+H50</f>
        <v>0</v>
      </c>
      <c r="O50" s="6"/>
      <c r="P50" s="5" t="s">
        <v>65</v>
      </c>
      <c r="Q50" s="5"/>
      <c r="T50" s="2">
        <f>T45+T24+T17</f>
        <v>1617</v>
      </c>
      <c r="AA50" s="6"/>
    </row>
    <row r="51" spans="1:27" x14ac:dyDescent="0.2">
      <c r="A51" s="25"/>
      <c r="B51" s="25"/>
      <c r="C51" s="25"/>
      <c r="D51" s="25"/>
      <c r="E51" s="25">
        <f>C51*D51</f>
        <v>0</v>
      </c>
      <c r="F51" s="26"/>
      <c r="G51" s="26"/>
      <c r="H51" s="26"/>
      <c r="I51" s="27">
        <f>C51*F51</f>
        <v>0</v>
      </c>
      <c r="J51" s="28">
        <f>I51+G51+H51</f>
        <v>0</v>
      </c>
      <c r="K51" s="25"/>
      <c r="L51" s="25"/>
      <c r="M51" s="25"/>
      <c r="O51" s="6"/>
      <c r="AA51" s="6"/>
    </row>
    <row r="52" spans="1:27" x14ac:dyDescent="0.2">
      <c r="J52" s="29">
        <f>SUM(J30:J51)</f>
        <v>475</v>
      </c>
      <c r="O52" s="6"/>
      <c r="P52" s="4" t="s">
        <v>66</v>
      </c>
      <c r="T52" s="2">
        <f>1200-1033.21</f>
        <v>166.78999999999996</v>
      </c>
      <c r="AA52" s="6"/>
    </row>
    <row r="53" spans="1:27" x14ac:dyDescent="0.2">
      <c r="J53" s="29"/>
      <c r="O53" s="6"/>
      <c r="AA53" s="6"/>
    </row>
    <row r="54" spans="1:27" x14ac:dyDescent="0.2">
      <c r="A54" s="6"/>
      <c r="B54" s="6"/>
      <c r="C54" s="6"/>
      <c r="D54" s="6"/>
      <c r="E54" s="6"/>
      <c r="F54" s="7"/>
      <c r="G54" s="7"/>
      <c r="H54" s="7"/>
      <c r="I54" s="8"/>
      <c r="J54" s="9"/>
      <c r="K54" s="6"/>
      <c r="L54" s="6"/>
      <c r="M54" s="6"/>
      <c r="O54" s="6"/>
      <c r="P54" s="47" t="s">
        <v>69</v>
      </c>
      <c r="Q54" s="47"/>
      <c r="R54" s="48"/>
      <c r="S54" s="47"/>
      <c r="T54" s="48">
        <f>T50+T52</f>
        <v>1783.79</v>
      </c>
      <c r="AA54" s="6"/>
    </row>
    <row r="55" spans="1:27" x14ac:dyDescent="0.2">
      <c r="A55" t="s">
        <v>67</v>
      </c>
      <c r="E55">
        <f>C55*D55</f>
        <v>0</v>
      </c>
      <c r="I55" s="2">
        <f>F55*C55</f>
        <v>0</v>
      </c>
      <c r="J55" s="3">
        <f>I55+G55+H55</f>
        <v>0</v>
      </c>
      <c r="K55">
        <v>0</v>
      </c>
      <c r="L55">
        <v>0</v>
      </c>
      <c r="M55">
        <v>0</v>
      </c>
      <c r="O55" s="6"/>
      <c r="AA55" s="6"/>
    </row>
    <row r="56" spans="1:27" x14ac:dyDescent="0.2">
      <c r="B56" t="s">
        <v>68</v>
      </c>
      <c r="C56">
        <v>1</v>
      </c>
      <c r="D56">
        <v>1</v>
      </c>
      <c r="E56">
        <f>C56*D56</f>
        <v>1</v>
      </c>
      <c r="F56" s="1">
        <v>1.29</v>
      </c>
      <c r="G56" s="1">
        <v>0</v>
      </c>
      <c r="H56" s="1">
        <v>0</v>
      </c>
      <c r="I56" s="2">
        <f>F56*C56</f>
        <v>1.29</v>
      </c>
      <c r="J56" s="3">
        <f>I56+G56+H56</f>
        <v>1.29</v>
      </c>
      <c r="K56">
        <v>0</v>
      </c>
      <c r="L56">
        <v>0</v>
      </c>
      <c r="M56">
        <v>0</v>
      </c>
      <c r="O56" s="6"/>
      <c r="P56" s="4" t="s">
        <v>94</v>
      </c>
      <c r="T56" s="55">
        <f>+G18+H24+H25+G5+G6+G7+G8+G10+G9</f>
        <v>103.84</v>
      </c>
      <c r="AA56" s="6"/>
    </row>
    <row r="57" spans="1:27" x14ac:dyDescent="0.2">
      <c r="B57" s="14" t="s">
        <v>70</v>
      </c>
      <c r="C57">
        <v>2</v>
      </c>
      <c r="D57">
        <v>1</v>
      </c>
      <c r="E57">
        <f>C57*D57</f>
        <v>2</v>
      </c>
      <c r="F57" s="1">
        <v>6.99</v>
      </c>
      <c r="G57" s="1">
        <v>0</v>
      </c>
      <c r="H57" s="1">
        <v>0</v>
      </c>
      <c r="I57" s="2">
        <f>F57*C57</f>
        <v>13.98</v>
      </c>
      <c r="J57" s="3">
        <f>I57+G57+H57</f>
        <v>13.98</v>
      </c>
      <c r="K57">
        <v>0</v>
      </c>
      <c r="L57">
        <v>0</v>
      </c>
      <c r="M57">
        <v>0</v>
      </c>
      <c r="O57" s="6"/>
      <c r="AA57" s="6"/>
    </row>
    <row r="58" spans="1:27" x14ac:dyDescent="0.2">
      <c r="A58" s="25" t="s">
        <v>71</v>
      </c>
      <c r="B58" s="25" t="s">
        <v>72</v>
      </c>
      <c r="C58" s="25">
        <v>3</v>
      </c>
      <c r="D58" s="25">
        <v>1</v>
      </c>
      <c r="E58" s="25">
        <f>C58*D58</f>
        <v>3</v>
      </c>
      <c r="F58" s="26">
        <v>10</v>
      </c>
      <c r="G58" s="26"/>
      <c r="H58" s="26"/>
      <c r="I58" s="27">
        <f>F58*C58</f>
        <v>30</v>
      </c>
      <c r="J58" s="28">
        <f>I58+G58+H58</f>
        <v>30</v>
      </c>
      <c r="K58" s="25">
        <v>0</v>
      </c>
      <c r="L58" s="25">
        <v>0</v>
      </c>
      <c r="M58" s="25">
        <v>0</v>
      </c>
      <c r="O58" s="6"/>
      <c r="P58" s="4" t="s">
        <v>73</v>
      </c>
      <c r="T58" s="2">
        <v>1300</v>
      </c>
      <c r="AA58" s="6"/>
    </row>
    <row r="59" spans="1:27" x14ac:dyDescent="0.2">
      <c r="J59" s="28"/>
      <c r="O59" s="6"/>
      <c r="AA59" s="6"/>
    </row>
    <row r="60" spans="1:27" x14ac:dyDescent="0.2">
      <c r="A60" t="s">
        <v>90</v>
      </c>
      <c r="J60" s="28">
        <v>28</v>
      </c>
      <c r="O60" s="6"/>
      <c r="P60" s="59" t="s">
        <v>95</v>
      </c>
      <c r="Q60" s="59"/>
      <c r="R60" s="60"/>
      <c r="S60" s="59"/>
      <c r="T60" s="60">
        <f>T54-T58</f>
        <v>483.78999999999996</v>
      </c>
      <c r="AA60" s="6"/>
    </row>
    <row r="61" spans="1:27" x14ac:dyDescent="0.2">
      <c r="J61" s="29">
        <f>SUM(J55:J60)</f>
        <v>73.27</v>
      </c>
      <c r="O61" s="6"/>
      <c r="AA61" s="6"/>
    </row>
    <row r="62" spans="1:27" x14ac:dyDescent="0.2">
      <c r="J62" s="29"/>
      <c r="O62" s="6"/>
      <c r="AA62" s="6"/>
    </row>
    <row r="63" spans="1:27" x14ac:dyDescent="0.2">
      <c r="A63" s="6"/>
      <c r="B63" s="6"/>
      <c r="C63" s="6"/>
      <c r="D63" s="6"/>
      <c r="E63" s="6"/>
      <c r="F63" s="7"/>
      <c r="G63" s="7"/>
      <c r="H63" s="7"/>
      <c r="I63" s="8"/>
      <c r="J63" s="9"/>
      <c r="K63" s="6"/>
      <c r="L63" s="6"/>
      <c r="M63" s="6"/>
      <c r="O63" s="6"/>
      <c r="AA63" s="6"/>
    </row>
    <row r="64" spans="1:27" x14ac:dyDescent="0.2">
      <c r="A64" s="4"/>
      <c r="B64" s="4"/>
      <c r="C64" s="4"/>
      <c r="D64" s="4"/>
      <c r="E64" s="4"/>
      <c r="K64" s="4"/>
      <c r="L64" s="4"/>
      <c r="M64" s="4"/>
      <c r="O64" s="6"/>
      <c r="AA64" s="6"/>
    </row>
    <row r="65" spans="1:27" ht="34" x14ac:dyDescent="0.2">
      <c r="A65" s="54" t="s">
        <v>74</v>
      </c>
      <c r="B65" s="49"/>
      <c r="C65" s="4"/>
      <c r="D65" s="4"/>
      <c r="E65" s="4"/>
      <c r="J65" s="29">
        <f>J61+J52+J26+J21</f>
        <v>1129.78</v>
      </c>
      <c r="K65" s="4"/>
      <c r="L65" s="2">
        <f>L24</f>
        <v>62</v>
      </c>
      <c r="M65" s="2">
        <f>M25</f>
        <v>0</v>
      </c>
      <c r="N65" s="6"/>
      <c r="O65" s="6"/>
      <c r="P65" s="6"/>
      <c r="Q65" s="6"/>
      <c r="R65" s="8"/>
      <c r="S65" s="6"/>
      <c r="T65" s="8"/>
      <c r="U65" s="6"/>
      <c r="V65" s="6"/>
      <c r="W65" s="6"/>
      <c r="X65" s="6"/>
      <c r="Y65" s="6"/>
      <c r="Z65" s="6"/>
      <c r="AA65" s="6"/>
    </row>
    <row r="66" spans="1:27" ht="51" x14ac:dyDescent="0.2">
      <c r="A66" s="54" t="s">
        <v>91</v>
      </c>
      <c r="B66" s="49"/>
      <c r="C66" s="4"/>
      <c r="D66" s="4"/>
      <c r="E66" s="4"/>
      <c r="J66" s="29">
        <f>J21+J26+J52+J61-J58</f>
        <v>1099.78</v>
      </c>
      <c r="K66" s="4"/>
      <c r="L66" s="2">
        <f>L25</f>
        <v>21.7</v>
      </c>
      <c r="M66" s="2">
        <f>M26</f>
        <v>0</v>
      </c>
    </row>
    <row r="67" spans="1:27" x14ac:dyDescent="0.2">
      <c r="A67" s="6"/>
      <c r="B67" s="6"/>
      <c r="C67" s="6"/>
      <c r="D67" s="6"/>
      <c r="E67" s="6"/>
      <c r="F67" s="7"/>
      <c r="G67" s="7"/>
      <c r="H67" s="7"/>
      <c r="I67" s="8"/>
      <c r="J67" s="9"/>
      <c r="K67" s="6"/>
      <c r="L67" s="6"/>
      <c r="M67" s="6"/>
    </row>
    <row r="68" spans="1:27" x14ac:dyDescent="0.2">
      <c r="A68" s="4"/>
      <c r="B68" s="4"/>
      <c r="C68" s="4"/>
      <c r="D68" s="4"/>
      <c r="E68" s="4"/>
      <c r="K68" s="4"/>
      <c r="L68" s="4"/>
      <c r="M68" s="4"/>
    </row>
    <row r="69" spans="1:27" x14ac:dyDescent="0.2">
      <c r="I69" s="50"/>
      <c r="L69" s="2"/>
    </row>
    <row r="70" spans="1:27" x14ac:dyDescent="0.2">
      <c r="I70" s="50"/>
      <c r="K70" s="51"/>
      <c r="L70" s="2"/>
    </row>
    <row r="71" spans="1:27" x14ac:dyDescent="0.2">
      <c r="I71" s="50"/>
      <c r="K71" s="51"/>
      <c r="L71" s="2"/>
    </row>
    <row r="72" spans="1:27" x14ac:dyDescent="0.2">
      <c r="I72" s="50"/>
    </row>
    <row r="73" spans="1:27" x14ac:dyDescent="0.2">
      <c r="J73" s="29"/>
      <c r="L73" s="2"/>
    </row>
    <row r="87" spans="6:10" x14ac:dyDescent="0.2">
      <c r="F87"/>
      <c r="G87"/>
      <c r="H87"/>
      <c r="I87"/>
      <c r="J87"/>
    </row>
    <row r="88" spans="6:10" x14ac:dyDescent="0.2">
      <c r="F88"/>
      <c r="G88"/>
      <c r="H88"/>
      <c r="I88"/>
      <c r="J88"/>
    </row>
    <row r="89" spans="6:10" x14ac:dyDescent="0.2">
      <c r="F89"/>
      <c r="G89"/>
      <c r="H89"/>
      <c r="I89"/>
      <c r="J89"/>
    </row>
    <row r="90" spans="6:10" x14ac:dyDescent="0.2">
      <c r="F90"/>
      <c r="G90"/>
      <c r="H90"/>
      <c r="I90"/>
      <c r="J90"/>
    </row>
    <row r="91" spans="6:10" x14ac:dyDescent="0.2">
      <c r="F91"/>
      <c r="G91"/>
      <c r="H91"/>
      <c r="I91"/>
      <c r="J91"/>
    </row>
    <row r="92" spans="6:10" x14ac:dyDescent="0.2">
      <c r="F92"/>
      <c r="G92"/>
      <c r="H92"/>
      <c r="I92"/>
      <c r="J92"/>
    </row>
    <row r="93" spans="6:10" x14ac:dyDescent="0.2">
      <c r="F93"/>
      <c r="G93"/>
      <c r="H93"/>
      <c r="I93"/>
      <c r="J93"/>
    </row>
    <row r="94" spans="6:10" x14ac:dyDescent="0.2">
      <c r="F94"/>
      <c r="G94"/>
      <c r="H94"/>
      <c r="I94"/>
      <c r="J94"/>
    </row>
    <row r="95" spans="6:10" x14ac:dyDescent="0.2">
      <c r="F95"/>
      <c r="G95"/>
      <c r="H95"/>
      <c r="I95"/>
      <c r="J95"/>
    </row>
    <row r="96" spans="6:10" x14ac:dyDescent="0.2">
      <c r="F96"/>
      <c r="G96"/>
      <c r="H96"/>
      <c r="I96"/>
      <c r="J96"/>
    </row>
    <row r="97" spans="6:10" x14ac:dyDescent="0.2">
      <c r="F97"/>
      <c r="G97"/>
      <c r="H97"/>
      <c r="I97"/>
      <c r="J97"/>
    </row>
    <row r="98" spans="6:10" x14ac:dyDescent="0.2">
      <c r="F98"/>
      <c r="G98"/>
      <c r="H98"/>
      <c r="I98"/>
      <c r="J98"/>
    </row>
    <row r="99" spans="6:10" x14ac:dyDescent="0.2">
      <c r="F99"/>
      <c r="G99"/>
      <c r="H99"/>
      <c r="I99"/>
      <c r="J99"/>
    </row>
    <row r="100" spans="6:10" x14ac:dyDescent="0.2">
      <c r="F100"/>
      <c r="G100"/>
      <c r="H100"/>
      <c r="I100"/>
      <c r="J100"/>
    </row>
    <row r="101" spans="6:10" x14ac:dyDescent="0.2">
      <c r="F101"/>
      <c r="G101"/>
      <c r="H101"/>
      <c r="I101"/>
      <c r="J101"/>
    </row>
    <row r="102" spans="6:10" x14ac:dyDescent="0.2">
      <c r="F102"/>
      <c r="G102"/>
      <c r="H102"/>
      <c r="I102"/>
      <c r="J102"/>
    </row>
    <row r="103" spans="6:10" x14ac:dyDescent="0.2">
      <c r="F103"/>
      <c r="G103"/>
      <c r="H103"/>
      <c r="I103"/>
      <c r="J103"/>
    </row>
    <row r="104" spans="6:10" x14ac:dyDescent="0.2">
      <c r="F104"/>
      <c r="G104"/>
      <c r="H104"/>
      <c r="I104"/>
      <c r="J104"/>
    </row>
    <row r="105" spans="6:10" x14ac:dyDescent="0.2">
      <c r="F105"/>
      <c r="G105"/>
      <c r="H105"/>
      <c r="I105"/>
      <c r="J105"/>
    </row>
    <row r="106" spans="6:10" x14ac:dyDescent="0.2">
      <c r="F106"/>
      <c r="G106"/>
      <c r="H106"/>
      <c r="I106"/>
      <c r="J106"/>
    </row>
    <row r="107" spans="6:10" x14ac:dyDescent="0.2">
      <c r="F107"/>
      <c r="G107"/>
      <c r="H107"/>
      <c r="I107"/>
      <c r="J107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3"/>
  <sheetViews>
    <sheetView zoomScaleNormal="100" workbookViewId="0">
      <selection activeCell="E27" sqref="E27"/>
    </sheetView>
  </sheetViews>
  <sheetFormatPr baseColWidth="10" defaultColWidth="8.83203125" defaultRowHeight="16" x14ac:dyDescent="0.2"/>
  <cols>
    <col min="1" max="1" width="14.5" customWidth="1"/>
    <col min="2" max="1025" width="10.5" customWidth="1"/>
  </cols>
  <sheetData>
    <row r="3" spans="1:7" x14ac:dyDescent="0.2">
      <c r="A3" s="52" t="s">
        <v>75</v>
      </c>
    </row>
    <row r="6" spans="1:7" x14ac:dyDescent="0.2">
      <c r="A6" s="52" t="s">
        <v>76</v>
      </c>
      <c r="B6" s="52" t="s">
        <v>77</v>
      </c>
      <c r="C6" s="52" t="s">
        <v>78</v>
      </c>
      <c r="D6" s="52" t="s">
        <v>79</v>
      </c>
      <c r="E6" s="52" t="s">
        <v>67</v>
      </c>
      <c r="F6" s="52" t="s">
        <v>80</v>
      </c>
      <c r="G6" t="s">
        <v>81</v>
      </c>
    </row>
    <row r="7" spans="1:7" x14ac:dyDescent="0.2">
      <c r="B7" s="53">
        <v>2</v>
      </c>
      <c r="C7" s="53"/>
      <c r="D7" s="53"/>
      <c r="E7" s="53"/>
      <c r="F7" s="53"/>
    </row>
    <row r="8" spans="1:7" x14ac:dyDescent="0.2">
      <c r="A8" t="s">
        <v>82</v>
      </c>
      <c r="C8" s="53">
        <v>8</v>
      </c>
      <c r="G8" s="53">
        <v>8</v>
      </c>
    </row>
    <row r="9" spans="1:7" x14ac:dyDescent="0.2">
      <c r="A9" t="s">
        <v>83</v>
      </c>
      <c r="B9" s="53" t="s">
        <v>84</v>
      </c>
      <c r="C9" s="53"/>
      <c r="D9" s="53">
        <v>2</v>
      </c>
      <c r="E9" s="53">
        <v>3</v>
      </c>
      <c r="F9" s="53"/>
      <c r="G9" s="53">
        <v>5</v>
      </c>
    </row>
    <row r="10" spans="1:7" x14ac:dyDescent="0.2">
      <c r="A10" t="s">
        <v>85</v>
      </c>
      <c r="B10" s="53" t="s">
        <v>84</v>
      </c>
      <c r="C10" s="53"/>
      <c r="D10" s="53">
        <v>2</v>
      </c>
      <c r="E10" s="53">
        <v>3</v>
      </c>
      <c r="F10" s="53"/>
      <c r="G10" s="53">
        <v>5</v>
      </c>
    </row>
    <row r="11" spans="1:7" x14ac:dyDescent="0.2">
      <c r="A11" t="s">
        <v>86</v>
      </c>
      <c r="B11" s="53" t="s">
        <v>84</v>
      </c>
      <c r="C11" s="53"/>
      <c r="D11" s="53">
        <v>2</v>
      </c>
      <c r="E11" s="53">
        <v>3</v>
      </c>
      <c r="F11" s="53"/>
      <c r="G11" s="53">
        <v>5</v>
      </c>
    </row>
    <row r="12" spans="1:7" x14ac:dyDescent="0.2">
      <c r="A12" t="s">
        <v>87</v>
      </c>
      <c r="B12" s="53" t="s">
        <v>84</v>
      </c>
      <c r="C12" s="53"/>
      <c r="D12" s="53">
        <v>2</v>
      </c>
      <c r="E12" s="53">
        <v>3</v>
      </c>
      <c r="F12" s="53"/>
      <c r="G12" s="53">
        <v>5</v>
      </c>
    </row>
    <row r="13" spans="1:7" x14ac:dyDescent="0.2">
      <c r="A13" t="s">
        <v>88</v>
      </c>
      <c r="B13" s="53" t="s">
        <v>84</v>
      </c>
      <c r="C13" s="53"/>
      <c r="D13" s="53"/>
      <c r="E13" s="53"/>
      <c r="F13" s="53">
        <v>8</v>
      </c>
      <c r="G13" s="53">
        <v>8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Roman,Standard"&amp;A</oddHeader>
    <oddFooter>&amp;C&amp;"Times New Roman,Standard"Seite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Kalkulation</vt:lpstr>
      <vt:lpstr>Helferliste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1</cp:revision>
  <cp:lastPrinted>2019-05-12T12:57:43Z</cp:lastPrinted>
  <dcterms:created xsi:type="dcterms:W3CDTF">2019-05-10T15:21:48Z</dcterms:created>
  <dcterms:modified xsi:type="dcterms:W3CDTF">2022-06-13T12:54:54Z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