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omas\Documents\2018 ESE\"/>
    </mc:Choice>
  </mc:AlternateContent>
  <xr:revisionPtr revIDLastSave="0" documentId="10_ncr:100000_{24586811-5CCC-4DD7-A8C7-38922E0EACAF}" xr6:coauthVersionLast="31" xr6:coauthVersionMax="31" xr10:uidLastSave="{00000000-0000-0000-0000-000000000000}"/>
  <bookViews>
    <workbookView xWindow="0" yWindow="0" windowWidth="15336" windowHeight="5664" xr2:uid="{8C40C0A1-EC54-436A-AD79-9B58967E4254}"/>
  </bookViews>
  <sheets>
    <sheet name="Ausgaben" sheetId="1" r:id="rId1"/>
    <sheet name="Einnahmen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2" i="1" l="1"/>
  <c r="P61" i="1"/>
  <c r="P60" i="1"/>
  <c r="P59" i="1"/>
  <c r="P58" i="1"/>
  <c r="P57" i="1"/>
  <c r="P55" i="1"/>
  <c r="P54" i="1"/>
  <c r="N53" i="1" s="1"/>
  <c r="P52" i="1"/>
  <c r="P51" i="1"/>
  <c r="P50" i="1"/>
  <c r="P49" i="1"/>
  <c r="P48" i="1"/>
  <c r="P47" i="1"/>
  <c r="P46" i="1"/>
  <c r="P45" i="1"/>
  <c r="P43" i="1"/>
  <c r="P42" i="1"/>
  <c r="P41" i="1"/>
  <c r="N40" i="1" s="1"/>
  <c r="P39" i="1"/>
  <c r="P38" i="1"/>
  <c r="P37" i="1"/>
  <c r="P36" i="1"/>
  <c r="P33" i="1"/>
  <c r="P32" i="1"/>
  <c r="P31" i="1"/>
  <c r="N30" i="1"/>
  <c r="P29" i="1"/>
  <c r="P28" i="1"/>
  <c r="P27" i="1"/>
  <c r="P24" i="1"/>
  <c r="N22" i="1" s="1"/>
  <c r="P23" i="1"/>
  <c r="P21" i="1"/>
  <c r="P20" i="1"/>
  <c r="P18" i="1"/>
  <c r="P17" i="1"/>
  <c r="P16" i="1"/>
  <c r="P15" i="1"/>
  <c r="P14" i="1"/>
  <c r="P13" i="1"/>
  <c r="P12" i="1"/>
  <c r="P10" i="1"/>
  <c r="P9" i="1"/>
  <c r="P8" i="1"/>
  <c r="P7" i="1"/>
  <c r="N6" i="1"/>
  <c r="K12" i="1"/>
  <c r="K60" i="1"/>
  <c r="G60" i="1"/>
  <c r="K48" i="1"/>
  <c r="K24" i="1"/>
  <c r="G24" i="1"/>
  <c r="G32" i="1"/>
  <c r="G33" i="1"/>
  <c r="G31" i="1"/>
  <c r="G28" i="1"/>
  <c r="G29" i="1"/>
  <c r="G27" i="1"/>
  <c r="G23" i="1"/>
  <c r="G58" i="1"/>
  <c r="G59" i="1"/>
  <c r="G61" i="1"/>
  <c r="G62" i="1"/>
  <c r="G57" i="1"/>
  <c r="G55" i="1"/>
  <c r="G54" i="1"/>
  <c r="G46" i="1"/>
  <c r="G47" i="1"/>
  <c r="G48" i="1"/>
  <c r="G49" i="1"/>
  <c r="G50" i="1"/>
  <c r="G51" i="1"/>
  <c r="G52" i="1"/>
  <c r="G45" i="1"/>
  <c r="G42" i="1"/>
  <c r="G43" i="1"/>
  <c r="G41" i="1"/>
  <c r="G37" i="1"/>
  <c r="G38" i="1"/>
  <c r="G39" i="1"/>
  <c r="G36" i="1"/>
  <c r="K58" i="1"/>
  <c r="K59" i="1"/>
  <c r="K61" i="1"/>
  <c r="K62" i="1"/>
  <c r="K57" i="1"/>
  <c r="K55" i="1"/>
  <c r="K54" i="1"/>
  <c r="K46" i="1"/>
  <c r="K47" i="1"/>
  <c r="K49" i="1"/>
  <c r="K50" i="1"/>
  <c r="K51" i="1"/>
  <c r="K52" i="1"/>
  <c r="K45" i="1"/>
  <c r="K42" i="1"/>
  <c r="K43" i="1"/>
  <c r="K41" i="1"/>
  <c r="K37" i="1"/>
  <c r="K38" i="1"/>
  <c r="K39" i="1"/>
  <c r="K36" i="1"/>
  <c r="K32" i="1"/>
  <c r="K33" i="1"/>
  <c r="K31" i="1"/>
  <c r="K28" i="1"/>
  <c r="K29" i="1"/>
  <c r="K27" i="1"/>
  <c r="G14" i="1"/>
  <c r="K14" i="1"/>
  <c r="K23" i="1"/>
  <c r="K21" i="1"/>
  <c r="K20" i="1"/>
  <c r="K8" i="1"/>
  <c r="K9" i="1"/>
  <c r="K10" i="1"/>
  <c r="K7" i="1"/>
  <c r="K15" i="1"/>
  <c r="K16" i="1"/>
  <c r="K17" i="1"/>
  <c r="K18" i="1"/>
  <c r="K13" i="1"/>
  <c r="N19" i="1" l="1"/>
  <c r="N35" i="1"/>
  <c r="N11" i="1"/>
  <c r="N44" i="1"/>
  <c r="N34" i="1" s="1"/>
  <c r="N56" i="1"/>
  <c r="N26" i="1"/>
  <c r="N25" i="1" s="1"/>
  <c r="N5" i="1"/>
  <c r="I6" i="1"/>
  <c r="E26" i="1"/>
  <c r="C25" i="1" s="1"/>
  <c r="E56" i="1"/>
  <c r="E53" i="1"/>
  <c r="I26" i="1"/>
  <c r="E40" i="1"/>
  <c r="E44" i="1"/>
  <c r="E35" i="1"/>
  <c r="I11" i="1"/>
  <c r="I56" i="1"/>
  <c r="I53" i="1"/>
  <c r="I44" i="1"/>
  <c r="I40" i="1"/>
  <c r="I35" i="1"/>
  <c r="I30" i="1"/>
  <c r="I19" i="1"/>
  <c r="I22" i="1"/>
  <c r="E22" i="1"/>
  <c r="G21" i="1"/>
  <c r="G20" i="1"/>
  <c r="G8" i="1"/>
  <c r="G18" i="1"/>
  <c r="G15" i="1"/>
  <c r="G17" i="1"/>
  <c r="G16" i="1"/>
  <c r="G13" i="1"/>
  <c r="G12" i="1"/>
  <c r="G9" i="1"/>
  <c r="G10" i="1"/>
  <c r="G7" i="1"/>
  <c r="N63" i="1" l="1"/>
  <c r="C34" i="1"/>
  <c r="E11" i="1"/>
  <c r="I25" i="1"/>
  <c r="E19" i="1"/>
  <c r="I34" i="1"/>
  <c r="I5" i="1"/>
  <c r="E6" i="1"/>
  <c r="C5" i="1" l="1"/>
  <c r="C63" i="1" s="1"/>
  <c r="I63" i="1"/>
</calcChain>
</file>

<file path=xl/sharedStrings.xml><?xml version="1.0" encoding="utf-8"?>
<sst xmlns="http://schemas.openxmlformats.org/spreadsheetml/2006/main" count="78" uniqueCount="72">
  <si>
    <t>Budget ESE 2018</t>
  </si>
  <si>
    <t>Kategorie</t>
  </si>
  <si>
    <t>Einzelposten</t>
  </si>
  <si>
    <t>Technik/Ausstattung</t>
  </si>
  <si>
    <t>Zelt</t>
  </si>
  <si>
    <t>Ausschankwagen</t>
  </si>
  <si>
    <t>Kühlwagen</t>
  </si>
  <si>
    <t>Kennzeichnung der Verantwortlichen</t>
  </si>
  <si>
    <t>Veranstaltungstechnik</t>
  </si>
  <si>
    <t>Öffentlichkeitsarbeit</t>
  </si>
  <si>
    <t>bedruckte Baumwollbeutel</t>
  </si>
  <si>
    <t>Grillkohle</t>
  </si>
  <si>
    <t>Semesterplaner</t>
  </si>
  <si>
    <t>Catering</t>
  </si>
  <si>
    <t>Brötchen</t>
  </si>
  <si>
    <t>Salate</t>
  </si>
  <si>
    <t>Vegane Steaks</t>
  </si>
  <si>
    <t>Grillkäse</t>
  </si>
  <si>
    <t>Thür. Rostbratwurst</t>
  </si>
  <si>
    <t>Senf/Ketchup</t>
  </si>
  <si>
    <t>Kaffee</t>
  </si>
  <si>
    <t>Unterkategorie</t>
  </si>
  <si>
    <t>Grillequipment</t>
  </si>
  <si>
    <t>Musikquipment und Mikro</t>
  </si>
  <si>
    <t>Feuerlöscher</t>
  </si>
  <si>
    <t>Sonstiges</t>
  </si>
  <si>
    <t>Anzahl (Stück)</t>
  </si>
  <si>
    <t>Erstibeutel</t>
  </si>
  <si>
    <t>Drucksachen</t>
  </si>
  <si>
    <t>Hochschul-ABC</t>
  </si>
  <si>
    <t>Grillgut</t>
  </si>
  <si>
    <t>Beilagen</t>
  </si>
  <si>
    <t>Getränke</t>
  </si>
  <si>
    <t>Utensilien</t>
  </si>
  <si>
    <t>Fassbier</t>
  </si>
  <si>
    <t>Radler (Flaschen)</t>
  </si>
  <si>
    <t>Cola</t>
  </si>
  <si>
    <t>Limo</t>
  </si>
  <si>
    <t>Rührstäbchen (Holz)</t>
  </si>
  <si>
    <t>Spirituosen</t>
  </si>
  <si>
    <t>Bio-Schnapsgläser (2cl)</t>
  </si>
  <si>
    <t>Wasser</t>
  </si>
  <si>
    <t>Säfte</t>
  </si>
  <si>
    <t>Schweinenackensteak (gewürzt)</t>
  </si>
  <si>
    <t>Einzelbetrag 2017</t>
  </si>
  <si>
    <t>Biertischgarnitur</t>
  </si>
  <si>
    <t>Kaffeemaschnine</t>
  </si>
  <si>
    <t>Einzelsumme 2017</t>
  </si>
  <si>
    <t>Geamtsumme 2017</t>
  </si>
  <si>
    <t>Einzelsumme 2018</t>
  </si>
  <si>
    <t>Gesamtsumme 2018</t>
  </si>
  <si>
    <t>Notausgangsschild (beleuchted)</t>
  </si>
  <si>
    <t>Transport und Aufbau</t>
  </si>
  <si>
    <t>Zeltbeschwerung/Zubehör</t>
  </si>
  <si>
    <t>Gesamt</t>
  </si>
  <si>
    <t>Liköre (Pfeffi, Kirsch)</t>
  </si>
  <si>
    <t>Energy</t>
  </si>
  <si>
    <t>Ref. Kultur hat 8000€</t>
  </si>
  <si>
    <t>Ref. ÖA hat 700€</t>
  </si>
  <si>
    <t>Einzelbetrag 2018</t>
  </si>
  <si>
    <t>Versand</t>
  </si>
  <si>
    <t>Sonstiges (Kondome usw.)</t>
  </si>
  <si>
    <t>Süßigkeiten (Haribo Mini)</t>
  </si>
  <si>
    <t>Einladung/Erstipost</t>
  </si>
  <si>
    <t>Pappteller (50St.)</t>
  </si>
  <si>
    <t>Helferbänder (orange)</t>
  </si>
  <si>
    <t>Bio-Becher (250ml;80St.)</t>
  </si>
  <si>
    <t>Bio-Kaffeebecher (210ml; 50St.)</t>
  </si>
  <si>
    <t>Bio-Deckel für Kaffeebecher (50St.)</t>
  </si>
  <si>
    <t>Bio-Servietten</t>
  </si>
  <si>
    <t>Bowle/Glühwein</t>
  </si>
  <si>
    <t>Alternativ (ohne HS-ABC; ohne Utensilien)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</si>
</sst>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2" borderId="1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2" borderId="1" xfId="1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164" fontId="0" fillId="0" borderId="1" xfId="1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5" borderId="1" xfId="0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3" borderId="2" xfId="0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164" fontId="0" fillId="5" borderId="4" xfId="1" applyNumberFormat="1" applyFont="1" applyFill="1" applyBorder="1" applyAlignment="1">
      <alignment horizontal="right" vertical="center"/>
    </xf>
    <xf numFmtId="164" fontId="0" fillId="5" borderId="5" xfId="1" applyNumberFormat="1" applyFont="1" applyFill="1" applyBorder="1" applyAlignment="1">
      <alignment horizontal="right" vertical="center"/>
    </xf>
    <xf numFmtId="164" fontId="0" fillId="5" borderId="6" xfId="1" applyNumberFormat="1" applyFont="1" applyFill="1" applyBorder="1" applyAlignment="1">
      <alignment horizontal="right" vertical="center"/>
    </xf>
    <xf numFmtId="164" fontId="0" fillId="5" borderId="4" xfId="0" applyNumberFormat="1" applyFill="1" applyBorder="1" applyAlignment="1">
      <alignment horizontal="right" vertical="center"/>
    </xf>
    <xf numFmtId="164" fontId="0" fillId="5" borderId="5" xfId="0" applyNumberFormat="1" applyFill="1" applyBorder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0" fontId="0" fillId="5" borderId="5" xfId="0" applyFill="1" applyBorder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3" borderId="8" xfId="0" applyFill="1" applyBorder="1" applyAlignment="1">
      <alignment horizontal="right" vertical="center"/>
    </xf>
    <xf numFmtId="0" fontId="0" fillId="3" borderId="9" xfId="0" applyFill="1" applyBorder="1" applyAlignment="1">
      <alignment horizontal="right" vertical="center"/>
    </xf>
    <xf numFmtId="164" fontId="0" fillId="3" borderId="7" xfId="0" applyNumberFormat="1" applyFill="1" applyBorder="1" applyAlignment="1">
      <alignment horizontal="right" vertical="center"/>
    </xf>
    <xf numFmtId="164" fontId="0" fillId="3" borderId="8" xfId="0" applyNumberFormat="1" applyFill="1" applyBorder="1" applyAlignment="1">
      <alignment horizontal="right" vertical="center"/>
    </xf>
    <xf numFmtId="164" fontId="0" fillId="3" borderId="9" xfId="0" applyNumberFormat="1" applyFill="1" applyBorder="1" applyAlignment="1">
      <alignment horizontal="right" vertical="center"/>
    </xf>
    <xf numFmtId="0" fontId="0" fillId="4" borderId="4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64" fontId="0" fillId="4" borderId="4" xfId="1" applyNumberFormat="1" applyFont="1" applyFill="1" applyBorder="1" applyAlignment="1">
      <alignment horizontal="right" vertical="center"/>
    </xf>
    <xf numFmtId="164" fontId="0" fillId="4" borderId="5" xfId="1" applyNumberFormat="1" applyFont="1" applyFill="1" applyBorder="1" applyAlignment="1">
      <alignment horizontal="right" vertical="center"/>
    </xf>
    <xf numFmtId="164" fontId="0" fillId="4" borderId="6" xfId="1" applyNumberFormat="1" applyFont="1" applyFill="1" applyBorder="1" applyAlignment="1">
      <alignment horizontal="right" vertical="center"/>
    </xf>
    <xf numFmtId="164" fontId="0" fillId="4" borderId="4" xfId="0" applyNumberFormat="1" applyFill="1" applyBorder="1" applyAlignment="1">
      <alignment horizontal="right" vertical="center"/>
    </xf>
    <xf numFmtId="164" fontId="0" fillId="4" borderId="5" xfId="0" applyNumberFormat="1" applyFill="1" applyBorder="1" applyAlignment="1">
      <alignment horizontal="right" vertical="center"/>
    </xf>
    <xf numFmtId="164" fontId="0" fillId="4" borderId="6" xfId="0" applyNumberFormat="1" applyFill="1" applyBorder="1" applyAlignment="1">
      <alignment horizontal="right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1" applyNumberFormat="1" applyFon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0" fillId="2" borderId="6" xfId="0" applyNumberFormat="1" applyFill="1" applyBorder="1" applyAlignment="1">
      <alignment horizontal="center" vertical="center"/>
    </xf>
    <xf numFmtId="0" fontId="0" fillId="0" borderId="6" xfId="0" applyNumberFormat="1" applyBorder="1" applyAlignment="1">
      <alignment vertical="center"/>
    </xf>
    <xf numFmtId="0" fontId="0" fillId="0" borderId="6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164" fontId="0" fillId="0" borderId="10" xfId="0" applyNumberFormat="1" applyFill="1" applyBorder="1" applyAlignment="1">
      <alignment horizontal="center" vertical="center"/>
    </xf>
    <xf numFmtId="164" fontId="0" fillId="0" borderId="10" xfId="0" applyNumberFormat="1" applyFill="1" applyBorder="1" applyAlignment="1">
      <alignment horizontal="righ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27A47-8F3C-4E91-8470-58BDFD32E5EF}">
  <dimension ref="B2:Q67"/>
  <sheetViews>
    <sheetView tabSelected="1" topLeftCell="A25" workbookViewId="0">
      <selection activeCell="M64" sqref="M64"/>
    </sheetView>
  </sheetViews>
  <sheetFormatPr baseColWidth="10" defaultRowHeight="14.4" x14ac:dyDescent="0.3"/>
  <cols>
    <col min="1" max="1" width="11.5546875" style="9"/>
    <col min="2" max="2" width="17.5546875" style="9" customWidth="1"/>
    <col min="3" max="3" width="19.109375" style="9" customWidth="1"/>
    <col min="4" max="4" width="29.77734375" style="9" customWidth="1"/>
    <col min="5" max="5" width="22.6640625" style="9" customWidth="1"/>
    <col min="6" max="7" width="18.33203125" style="17" customWidth="1"/>
    <col min="8" max="8" width="16.109375" style="18" customWidth="1"/>
    <col min="9" max="9" width="16.109375" style="19" customWidth="1"/>
    <col min="10" max="11" width="17.88671875" style="18" customWidth="1"/>
    <col min="12" max="12" width="16.77734375" style="17" customWidth="1"/>
    <col min="13" max="13" width="16.77734375" style="67" customWidth="1"/>
    <col min="14" max="14" width="14.6640625" style="9" customWidth="1"/>
    <col min="15" max="15" width="15.77734375" style="9" customWidth="1"/>
    <col min="16" max="16" width="16.6640625" style="9" customWidth="1"/>
    <col min="17" max="17" width="17.21875" style="9" customWidth="1"/>
    <col min="18" max="16384" width="11.5546875" style="9"/>
  </cols>
  <sheetData>
    <row r="2" spans="2:17" x14ac:dyDescent="0.3">
      <c r="B2" s="8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66"/>
      <c r="N2" s="8" t="s">
        <v>71</v>
      </c>
      <c r="O2" s="8"/>
      <c r="P2" s="8"/>
      <c r="Q2" s="8"/>
    </row>
    <row r="3" spans="2:17" x14ac:dyDescent="0.3">
      <c r="M3" s="68"/>
    </row>
    <row r="4" spans="2:17" x14ac:dyDescent="0.3">
      <c r="B4" s="1" t="s">
        <v>1</v>
      </c>
      <c r="C4" s="1" t="s">
        <v>21</v>
      </c>
      <c r="D4" s="1" t="s">
        <v>2</v>
      </c>
      <c r="E4" s="1" t="s">
        <v>26</v>
      </c>
      <c r="F4" s="2" t="s">
        <v>44</v>
      </c>
      <c r="G4" s="2" t="s">
        <v>47</v>
      </c>
      <c r="H4" s="4" t="s">
        <v>48</v>
      </c>
      <c r="I4" s="5" t="s">
        <v>26</v>
      </c>
      <c r="J4" s="4" t="s">
        <v>59</v>
      </c>
      <c r="K4" s="4" t="s">
        <v>49</v>
      </c>
      <c r="L4" s="58" t="s">
        <v>50</v>
      </c>
      <c r="M4" s="69"/>
      <c r="N4" s="63" t="s">
        <v>26</v>
      </c>
      <c r="O4" s="4" t="s">
        <v>59</v>
      </c>
      <c r="P4" s="4" t="s">
        <v>49</v>
      </c>
      <c r="Q4" s="2" t="s">
        <v>50</v>
      </c>
    </row>
    <row r="5" spans="2:17" x14ac:dyDescent="0.3">
      <c r="B5" s="10" t="s">
        <v>3</v>
      </c>
      <c r="C5" s="20">
        <f>SUM(E6,E11,E19,E22)</f>
        <v>2651.7860000000001</v>
      </c>
      <c r="D5" s="21"/>
      <c r="E5" s="21"/>
      <c r="F5" s="21"/>
      <c r="G5" s="21"/>
      <c r="H5" s="22"/>
      <c r="I5" s="23">
        <f>SUM(I6,I11,I19,I22)</f>
        <v>2507</v>
      </c>
      <c r="J5" s="24"/>
      <c r="K5" s="24"/>
      <c r="L5" s="24"/>
      <c r="M5" s="70"/>
      <c r="N5" s="24">
        <f>SUM(N6,N11,N19,N22)</f>
        <v>2395</v>
      </c>
      <c r="O5" s="24"/>
      <c r="P5" s="24"/>
      <c r="Q5" s="25"/>
    </row>
    <row r="6" spans="2:17" x14ac:dyDescent="0.3">
      <c r="B6" s="37"/>
      <c r="C6" s="33" t="s">
        <v>8</v>
      </c>
      <c r="D6" s="34"/>
      <c r="E6" s="44">
        <f>SUM($G7:$G10)</f>
        <v>339.15</v>
      </c>
      <c r="F6" s="45"/>
      <c r="G6" s="45"/>
      <c r="H6" s="46"/>
      <c r="I6" s="47">
        <f>SUM(K7:K10)</f>
        <v>350</v>
      </c>
      <c r="J6" s="48"/>
      <c r="K6" s="48"/>
      <c r="L6" s="48"/>
      <c r="M6" s="70"/>
      <c r="N6" s="48">
        <f>SUM(P7:P10)</f>
        <v>350</v>
      </c>
      <c r="O6" s="48"/>
      <c r="P6" s="48"/>
      <c r="Q6" s="49"/>
    </row>
    <row r="7" spans="2:17" x14ac:dyDescent="0.3">
      <c r="B7" s="38"/>
      <c r="C7" s="39"/>
      <c r="D7" s="3" t="s">
        <v>5</v>
      </c>
      <c r="E7" s="3">
        <v>1</v>
      </c>
      <c r="F7" s="11">
        <v>178.5</v>
      </c>
      <c r="G7" s="11">
        <f>$E7*$F7</f>
        <v>178.5</v>
      </c>
      <c r="H7" s="50"/>
      <c r="I7" s="6">
        <v>1</v>
      </c>
      <c r="J7" s="7">
        <v>180</v>
      </c>
      <c r="K7" s="7">
        <f>I7*J7</f>
        <v>180</v>
      </c>
      <c r="L7" s="59"/>
      <c r="M7" s="69"/>
      <c r="N7" s="64">
        <v>1</v>
      </c>
      <c r="O7" s="7">
        <v>180</v>
      </c>
      <c r="P7" s="7">
        <f>N7*O7</f>
        <v>180</v>
      </c>
      <c r="Q7" s="53"/>
    </row>
    <row r="8" spans="2:17" x14ac:dyDescent="0.3">
      <c r="B8" s="38"/>
      <c r="C8" s="40"/>
      <c r="D8" s="3" t="s">
        <v>46</v>
      </c>
      <c r="E8" s="3">
        <v>2</v>
      </c>
      <c r="F8" s="11">
        <v>20.824999999999999</v>
      </c>
      <c r="G8" s="11">
        <f>$E8*$F8</f>
        <v>41.65</v>
      </c>
      <c r="H8" s="51"/>
      <c r="I8" s="6">
        <v>2</v>
      </c>
      <c r="J8" s="7">
        <v>25</v>
      </c>
      <c r="K8" s="7">
        <f t="shared" ref="K8:K10" si="0">I8*J8</f>
        <v>50</v>
      </c>
      <c r="L8" s="60"/>
      <c r="M8" s="69"/>
      <c r="N8" s="64">
        <v>2</v>
      </c>
      <c r="O8" s="7">
        <v>25</v>
      </c>
      <c r="P8" s="7">
        <f t="shared" ref="P8:P10" si="1">N8*O8</f>
        <v>50</v>
      </c>
      <c r="Q8" s="54"/>
    </row>
    <row r="9" spans="2:17" x14ac:dyDescent="0.3">
      <c r="B9" s="38"/>
      <c r="C9" s="40"/>
      <c r="D9" s="3" t="s">
        <v>6</v>
      </c>
      <c r="E9" s="3">
        <v>1</v>
      </c>
      <c r="F9" s="11">
        <v>119</v>
      </c>
      <c r="G9" s="11">
        <f t="shared" ref="G9:G10" si="2">$E9*$F9</f>
        <v>119</v>
      </c>
      <c r="H9" s="51"/>
      <c r="I9" s="6">
        <v>1</v>
      </c>
      <c r="J9" s="7">
        <v>120</v>
      </c>
      <c r="K9" s="7">
        <f t="shared" si="0"/>
        <v>120</v>
      </c>
      <c r="L9" s="60"/>
      <c r="M9" s="69"/>
      <c r="N9" s="64">
        <v>1</v>
      </c>
      <c r="O9" s="7">
        <v>120</v>
      </c>
      <c r="P9" s="7">
        <f t="shared" si="1"/>
        <v>120</v>
      </c>
      <c r="Q9" s="54"/>
    </row>
    <row r="10" spans="2:17" x14ac:dyDescent="0.3">
      <c r="B10" s="38"/>
      <c r="C10" s="41"/>
      <c r="D10" s="3" t="s">
        <v>23</v>
      </c>
      <c r="E10" s="3">
        <v>1</v>
      </c>
      <c r="F10" s="11">
        <v>0</v>
      </c>
      <c r="G10" s="11">
        <f t="shared" si="2"/>
        <v>0</v>
      </c>
      <c r="H10" s="52"/>
      <c r="I10" s="6">
        <v>1</v>
      </c>
      <c r="J10" s="7">
        <v>0</v>
      </c>
      <c r="K10" s="7">
        <f t="shared" si="0"/>
        <v>0</v>
      </c>
      <c r="L10" s="61"/>
      <c r="M10" s="69"/>
      <c r="N10" s="64">
        <v>1</v>
      </c>
      <c r="O10" s="7">
        <v>0</v>
      </c>
      <c r="P10" s="7">
        <f t="shared" si="1"/>
        <v>0</v>
      </c>
      <c r="Q10" s="55"/>
    </row>
    <row r="11" spans="2:17" x14ac:dyDescent="0.3">
      <c r="B11" s="38"/>
      <c r="C11" s="33" t="s">
        <v>4</v>
      </c>
      <c r="D11" s="34"/>
      <c r="E11" s="47">
        <f>SUM($G12:$G18)*1.19</f>
        <v>2256.7159999999999</v>
      </c>
      <c r="F11" s="48"/>
      <c r="G11" s="48"/>
      <c r="H11" s="49"/>
      <c r="I11" s="47">
        <f>SUM(K12:K18)</f>
        <v>1808</v>
      </c>
      <c r="J11" s="48"/>
      <c r="K11" s="48"/>
      <c r="L11" s="48"/>
      <c r="M11" s="70"/>
      <c r="N11" s="48">
        <f>SUM(P12:P18)</f>
        <v>1808</v>
      </c>
      <c r="O11" s="48"/>
      <c r="P11" s="48"/>
      <c r="Q11" s="49"/>
    </row>
    <row r="12" spans="2:17" x14ac:dyDescent="0.3">
      <c r="B12" s="38"/>
      <c r="C12" s="39"/>
      <c r="D12" s="3" t="s">
        <v>4</v>
      </c>
      <c r="E12" s="3">
        <v>1</v>
      </c>
      <c r="F12" s="11">
        <v>1418.4</v>
      </c>
      <c r="G12" s="11">
        <f>$E12*$F12</f>
        <v>1418.4</v>
      </c>
      <c r="H12" s="50"/>
      <c r="I12" s="6">
        <v>1</v>
      </c>
      <c r="J12" s="7">
        <v>950</v>
      </c>
      <c r="K12" s="7">
        <f>I12*J12</f>
        <v>950</v>
      </c>
      <c r="L12" s="59"/>
      <c r="M12" s="69"/>
      <c r="N12" s="64">
        <v>1</v>
      </c>
      <c r="O12" s="7">
        <v>950</v>
      </c>
      <c r="P12" s="7">
        <f>N12*O12</f>
        <v>950</v>
      </c>
      <c r="Q12" s="53"/>
    </row>
    <row r="13" spans="2:17" x14ac:dyDescent="0.3">
      <c r="B13" s="38"/>
      <c r="C13" s="40"/>
      <c r="D13" s="3" t="s">
        <v>53</v>
      </c>
      <c r="E13" s="12">
        <v>1</v>
      </c>
      <c r="F13" s="11">
        <v>120</v>
      </c>
      <c r="G13" s="11">
        <f t="shared" ref="G13:G20" si="3">$E13*$F13</f>
        <v>120</v>
      </c>
      <c r="H13" s="51"/>
      <c r="I13" s="13">
        <v>1</v>
      </c>
      <c r="J13" s="7">
        <v>120</v>
      </c>
      <c r="K13" s="7">
        <f>I13*J13</f>
        <v>120</v>
      </c>
      <c r="L13" s="60"/>
      <c r="M13" s="69"/>
      <c r="N13" s="65">
        <v>1</v>
      </c>
      <c r="O13" s="7">
        <v>120</v>
      </c>
      <c r="P13" s="7">
        <f>N13*O13</f>
        <v>120</v>
      </c>
      <c r="Q13" s="54"/>
    </row>
    <row r="14" spans="2:17" x14ac:dyDescent="0.3">
      <c r="B14" s="38"/>
      <c r="C14" s="40"/>
      <c r="D14" s="3" t="s">
        <v>60</v>
      </c>
      <c r="E14" s="12">
        <v>0</v>
      </c>
      <c r="F14" s="11">
        <v>0</v>
      </c>
      <c r="G14" s="11">
        <f>$E14*$F14</f>
        <v>0</v>
      </c>
      <c r="H14" s="51"/>
      <c r="I14" s="13">
        <v>1</v>
      </c>
      <c r="J14" s="7">
        <v>500</v>
      </c>
      <c r="K14" s="7">
        <f>I14*J14</f>
        <v>500</v>
      </c>
      <c r="L14" s="60"/>
      <c r="M14" s="69"/>
      <c r="N14" s="65">
        <v>1</v>
      </c>
      <c r="O14" s="7">
        <v>500</v>
      </c>
      <c r="P14" s="7">
        <f>N14*O14</f>
        <v>500</v>
      </c>
      <c r="Q14" s="54"/>
    </row>
    <row r="15" spans="2:17" x14ac:dyDescent="0.3">
      <c r="B15" s="38"/>
      <c r="C15" s="40"/>
      <c r="D15" s="3" t="s">
        <v>24</v>
      </c>
      <c r="E15" s="3">
        <v>2</v>
      </c>
      <c r="F15" s="11">
        <v>7</v>
      </c>
      <c r="G15" s="11">
        <f>$E15*$F15</f>
        <v>14</v>
      </c>
      <c r="H15" s="51"/>
      <c r="I15" s="13">
        <v>2</v>
      </c>
      <c r="J15" s="7">
        <v>7</v>
      </c>
      <c r="K15" s="7">
        <f t="shared" ref="K15:K18" si="4">I15*J15</f>
        <v>14</v>
      </c>
      <c r="L15" s="60"/>
      <c r="M15" s="69"/>
      <c r="N15" s="65">
        <v>2</v>
      </c>
      <c r="O15" s="7">
        <v>7</v>
      </c>
      <c r="P15" s="7">
        <f t="shared" ref="P15:P18" si="5">N15*O15</f>
        <v>14</v>
      </c>
      <c r="Q15" s="54"/>
    </row>
    <row r="16" spans="2:17" x14ac:dyDescent="0.3">
      <c r="B16" s="38"/>
      <c r="C16" s="40"/>
      <c r="D16" s="3" t="s">
        <v>51</v>
      </c>
      <c r="E16" s="3">
        <v>2</v>
      </c>
      <c r="F16" s="11">
        <v>7</v>
      </c>
      <c r="G16" s="11">
        <f t="shared" si="3"/>
        <v>14</v>
      </c>
      <c r="H16" s="51"/>
      <c r="I16" s="13">
        <v>2</v>
      </c>
      <c r="J16" s="7">
        <v>7</v>
      </c>
      <c r="K16" s="7">
        <f t="shared" si="4"/>
        <v>14</v>
      </c>
      <c r="L16" s="60"/>
      <c r="M16" s="69"/>
      <c r="N16" s="65">
        <v>2</v>
      </c>
      <c r="O16" s="7">
        <v>7</v>
      </c>
      <c r="P16" s="7">
        <f t="shared" si="5"/>
        <v>14</v>
      </c>
      <c r="Q16" s="54"/>
    </row>
    <row r="17" spans="2:17" x14ac:dyDescent="0.3">
      <c r="B17" s="38"/>
      <c r="C17" s="40"/>
      <c r="D17" s="3" t="s">
        <v>45</v>
      </c>
      <c r="E17" s="3">
        <v>20</v>
      </c>
      <c r="F17" s="11">
        <v>6</v>
      </c>
      <c r="G17" s="11">
        <f t="shared" si="3"/>
        <v>120</v>
      </c>
      <c r="H17" s="51"/>
      <c r="I17" s="13">
        <v>0</v>
      </c>
      <c r="J17" s="7">
        <v>0</v>
      </c>
      <c r="K17" s="7">
        <f t="shared" si="4"/>
        <v>0</v>
      </c>
      <c r="L17" s="60"/>
      <c r="M17" s="69"/>
      <c r="N17" s="65">
        <v>0</v>
      </c>
      <c r="O17" s="7">
        <v>0</v>
      </c>
      <c r="P17" s="7">
        <f t="shared" si="5"/>
        <v>0</v>
      </c>
      <c r="Q17" s="54"/>
    </row>
    <row r="18" spans="2:17" x14ac:dyDescent="0.3">
      <c r="B18" s="38"/>
      <c r="C18" s="41"/>
      <c r="D18" s="3" t="s">
        <v>52</v>
      </c>
      <c r="E18" s="3">
        <v>1</v>
      </c>
      <c r="F18" s="11">
        <v>210</v>
      </c>
      <c r="G18" s="11">
        <f t="shared" si="3"/>
        <v>210</v>
      </c>
      <c r="H18" s="52"/>
      <c r="I18" s="13">
        <v>1</v>
      </c>
      <c r="J18" s="7">
        <v>210</v>
      </c>
      <c r="K18" s="7">
        <f t="shared" si="4"/>
        <v>210</v>
      </c>
      <c r="L18" s="61"/>
      <c r="M18" s="69"/>
      <c r="N18" s="65">
        <v>1</v>
      </c>
      <c r="O18" s="7">
        <v>210</v>
      </c>
      <c r="P18" s="7">
        <f t="shared" si="5"/>
        <v>210</v>
      </c>
      <c r="Q18" s="55"/>
    </row>
    <row r="19" spans="2:17" x14ac:dyDescent="0.3">
      <c r="B19" s="38"/>
      <c r="C19" s="33" t="s">
        <v>22</v>
      </c>
      <c r="D19" s="34"/>
      <c r="E19" s="44">
        <f>SUM($G20:$G21)</f>
        <v>55.92</v>
      </c>
      <c r="F19" s="45"/>
      <c r="G19" s="45"/>
      <c r="H19" s="46"/>
      <c r="I19" s="47">
        <f>SUM(K20:K21)</f>
        <v>144</v>
      </c>
      <c r="J19" s="48"/>
      <c r="K19" s="48"/>
      <c r="L19" s="48"/>
      <c r="M19" s="70"/>
      <c r="N19" s="48">
        <f>SUM(P20:P21)</f>
        <v>32</v>
      </c>
      <c r="O19" s="48"/>
      <c r="P19" s="48"/>
      <c r="Q19" s="49"/>
    </row>
    <row r="20" spans="2:17" x14ac:dyDescent="0.3">
      <c r="B20" s="38"/>
      <c r="C20" s="39"/>
      <c r="D20" s="3" t="s">
        <v>11</v>
      </c>
      <c r="E20" s="3">
        <v>8</v>
      </c>
      <c r="F20" s="11">
        <v>6.99</v>
      </c>
      <c r="G20" s="11">
        <f t="shared" si="3"/>
        <v>55.92</v>
      </c>
      <c r="H20" s="50"/>
      <c r="I20" s="6">
        <v>8</v>
      </c>
      <c r="J20" s="7">
        <v>8</v>
      </c>
      <c r="K20" s="7">
        <f>I20*J20</f>
        <v>64</v>
      </c>
      <c r="L20" s="59"/>
      <c r="M20" s="69"/>
      <c r="N20" s="64">
        <v>4</v>
      </c>
      <c r="O20" s="7">
        <v>8</v>
      </c>
      <c r="P20" s="7">
        <f>N20*O20</f>
        <v>32</v>
      </c>
      <c r="Q20" s="53"/>
    </row>
    <row r="21" spans="2:17" x14ac:dyDescent="0.3">
      <c r="B21" s="38"/>
      <c r="C21" s="41"/>
      <c r="D21" s="3" t="s">
        <v>64</v>
      </c>
      <c r="E21" s="3">
        <v>0</v>
      </c>
      <c r="F21" s="11">
        <v>0</v>
      </c>
      <c r="G21" s="11">
        <f>$E21*$F21</f>
        <v>0</v>
      </c>
      <c r="H21" s="52"/>
      <c r="I21" s="6">
        <v>16</v>
      </c>
      <c r="J21" s="7">
        <v>5</v>
      </c>
      <c r="K21" s="7">
        <f>I21*J21</f>
        <v>80</v>
      </c>
      <c r="L21" s="61"/>
      <c r="M21" s="69"/>
      <c r="N21" s="64">
        <v>0</v>
      </c>
      <c r="O21" s="7">
        <v>5</v>
      </c>
      <c r="P21" s="7">
        <f>N21*O21</f>
        <v>0</v>
      </c>
      <c r="Q21" s="55"/>
    </row>
    <row r="22" spans="2:17" x14ac:dyDescent="0.3">
      <c r="B22" s="38"/>
      <c r="C22" s="35" t="s">
        <v>25</v>
      </c>
      <c r="D22" s="36"/>
      <c r="E22" s="44">
        <f>SUM($G23:$G24)</f>
        <v>0</v>
      </c>
      <c r="F22" s="45"/>
      <c r="G22" s="45"/>
      <c r="H22" s="46"/>
      <c r="I22" s="47">
        <f>SUM(K23:K24)</f>
        <v>205</v>
      </c>
      <c r="J22" s="48"/>
      <c r="K22" s="48"/>
      <c r="L22" s="48"/>
      <c r="M22" s="70"/>
      <c r="N22" s="48">
        <f>SUM(P23:P24)</f>
        <v>205</v>
      </c>
      <c r="O22" s="48"/>
      <c r="P22" s="48"/>
      <c r="Q22" s="49"/>
    </row>
    <row r="23" spans="2:17" ht="28.8" x14ac:dyDescent="0.3">
      <c r="B23" s="38"/>
      <c r="C23" s="39"/>
      <c r="D23" s="14" t="s">
        <v>7</v>
      </c>
      <c r="E23" s="14">
        <v>0</v>
      </c>
      <c r="F23" s="11">
        <v>0</v>
      </c>
      <c r="G23" s="11">
        <f>E23*F23</f>
        <v>0</v>
      </c>
      <c r="H23" s="50"/>
      <c r="I23" s="6">
        <v>20</v>
      </c>
      <c r="J23" s="7">
        <v>10</v>
      </c>
      <c r="K23" s="7">
        <f>I23*J23</f>
        <v>200</v>
      </c>
      <c r="L23" s="59"/>
      <c r="M23" s="69"/>
      <c r="N23" s="64">
        <v>20</v>
      </c>
      <c r="O23" s="7">
        <v>10</v>
      </c>
      <c r="P23" s="7">
        <f>N23*O23</f>
        <v>200</v>
      </c>
      <c r="Q23" s="53"/>
    </row>
    <row r="24" spans="2:17" x14ac:dyDescent="0.3">
      <c r="B24" s="38"/>
      <c r="C24" s="40"/>
      <c r="D24" s="14" t="s">
        <v>65</v>
      </c>
      <c r="E24" s="14">
        <v>0</v>
      </c>
      <c r="F24" s="11">
        <v>0</v>
      </c>
      <c r="G24" s="11">
        <f>E24*F24</f>
        <v>0</v>
      </c>
      <c r="H24" s="51"/>
      <c r="I24" s="6">
        <v>100</v>
      </c>
      <c r="J24" s="7">
        <v>0.05</v>
      </c>
      <c r="K24" s="7">
        <f>I24*J24</f>
        <v>5</v>
      </c>
      <c r="L24" s="60"/>
      <c r="M24" s="69"/>
      <c r="N24" s="64">
        <v>100</v>
      </c>
      <c r="O24" s="7">
        <v>0.05</v>
      </c>
      <c r="P24" s="7">
        <f>N24*O24</f>
        <v>5</v>
      </c>
      <c r="Q24" s="54"/>
    </row>
    <row r="25" spans="2:17" x14ac:dyDescent="0.3">
      <c r="B25" s="10" t="s">
        <v>9</v>
      </c>
      <c r="C25" s="23">
        <f>SUM(E30,E26)</f>
        <v>1784.14</v>
      </c>
      <c r="D25" s="26"/>
      <c r="E25" s="26"/>
      <c r="F25" s="26"/>
      <c r="G25" s="26"/>
      <c r="H25" s="27"/>
      <c r="I25" s="23">
        <f>SUM(I26,I30)</f>
        <v>2930</v>
      </c>
      <c r="J25" s="24"/>
      <c r="K25" s="24"/>
      <c r="L25" s="24"/>
      <c r="M25" s="70"/>
      <c r="N25" s="24">
        <f>SUM(N26,N30)</f>
        <v>2130</v>
      </c>
      <c r="O25" s="24"/>
      <c r="P25" s="24"/>
      <c r="Q25" s="25"/>
    </row>
    <row r="26" spans="2:17" x14ac:dyDescent="0.3">
      <c r="B26" s="39"/>
      <c r="C26" s="33" t="s">
        <v>28</v>
      </c>
      <c r="D26" s="34"/>
      <c r="E26" s="44">
        <f>SUM(G27:G29)</f>
        <v>0</v>
      </c>
      <c r="F26" s="45"/>
      <c r="G26" s="45"/>
      <c r="H26" s="46"/>
      <c r="I26" s="47">
        <f>SUM(K27:K29)</f>
        <v>1050</v>
      </c>
      <c r="J26" s="48"/>
      <c r="K26" s="48"/>
      <c r="L26" s="48"/>
      <c r="M26" s="70"/>
      <c r="N26" s="48">
        <f>SUM(P27:P29)</f>
        <v>250</v>
      </c>
      <c r="O26" s="48"/>
      <c r="P26" s="48"/>
      <c r="Q26" s="49"/>
    </row>
    <row r="27" spans="2:17" x14ac:dyDescent="0.3">
      <c r="B27" s="40"/>
      <c r="C27" s="39"/>
      <c r="D27" s="3" t="s">
        <v>29</v>
      </c>
      <c r="E27" s="3">
        <v>1000</v>
      </c>
      <c r="F27" s="11">
        <v>0</v>
      </c>
      <c r="G27" s="11">
        <f>E27*F27</f>
        <v>0</v>
      </c>
      <c r="H27" s="50"/>
      <c r="I27" s="6">
        <v>1000</v>
      </c>
      <c r="J27" s="7">
        <v>0.8</v>
      </c>
      <c r="K27" s="7">
        <f>I27*J27</f>
        <v>800</v>
      </c>
      <c r="L27" s="59"/>
      <c r="M27" s="69"/>
      <c r="N27" s="64">
        <v>0</v>
      </c>
      <c r="O27" s="7">
        <v>0.8</v>
      </c>
      <c r="P27" s="7">
        <f>N27*O27</f>
        <v>0</v>
      </c>
      <c r="Q27" s="53"/>
    </row>
    <row r="28" spans="2:17" x14ac:dyDescent="0.3">
      <c r="B28" s="40"/>
      <c r="C28" s="40"/>
      <c r="D28" s="3" t="s">
        <v>63</v>
      </c>
      <c r="E28" s="3">
        <v>1000</v>
      </c>
      <c r="F28" s="11">
        <v>0</v>
      </c>
      <c r="G28" s="11">
        <f t="shared" ref="G28:G29" si="6">E28*F28</f>
        <v>0</v>
      </c>
      <c r="H28" s="51"/>
      <c r="I28" s="6">
        <v>1000</v>
      </c>
      <c r="J28" s="7">
        <v>0.25</v>
      </c>
      <c r="K28" s="7">
        <f t="shared" ref="K28:K29" si="7">I28*J28</f>
        <v>250</v>
      </c>
      <c r="L28" s="60"/>
      <c r="M28" s="69"/>
      <c r="N28" s="64">
        <v>1000</v>
      </c>
      <c r="O28" s="7">
        <v>0.25</v>
      </c>
      <c r="P28" s="7">
        <f t="shared" ref="P28:P29" si="8">N28*O28</f>
        <v>250</v>
      </c>
      <c r="Q28" s="54"/>
    </row>
    <row r="29" spans="2:17" x14ac:dyDescent="0.3">
      <c r="B29" s="40"/>
      <c r="C29" s="41"/>
      <c r="D29" s="3" t="s">
        <v>12</v>
      </c>
      <c r="E29" s="3">
        <v>1000</v>
      </c>
      <c r="F29" s="11">
        <v>0</v>
      </c>
      <c r="G29" s="11">
        <f t="shared" si="6"/>
        <v>0</v>
      </c>
      <c r="H29" s="52"/>
      <c r="I29" s="6">
        <v>0</v>
      </c>
      <c r="J29" s="7">
        <v>0</v>
      </c>
      <c r="K29" s="7">
        <f t="shared" si="7"/>
        <v>0</v>
      </c>
      <c r="L29" s="61"/>
      <c r="M29" s="69"/>
      <c r="N29" s="64">
        <v>0</v>
      </c>
      <c r="O29" s="7">
        <v>0</v>
      </c>
      <c r="P29" s="7">
        <f t="shared" si="8"/>
        <v>0</v>
      </c>
      <c r="Q29" s="55"/>
    </row>
    <row r="30" spans="2:17" x14ac:dyDescent="0.3">
      <c r="B30" s="40"/>
      <c r="C30" s="33" t="s">
        <v>27</v>
      </c>
      <c r="D30" s="34"/>
      <c r="E30" s="44">
        <v>1784.14</v>
      </c>
      <c r="F30" s="45"/>
      <c r="G30" s="45"/>
      <c r="H30" s="46"/>
      <c r="I30" s="47">
        <f>SUM(K31:K33)</f>
        <v>1880</v>
      </c>
      <c r="J30" s="48"/>
      <c r="K30" s="48"/>
      <c r="L30" s="48"/>
      <c r="M30" s="70"/>
      <c r="N30" s="48">
        <f>SUM(P31:P33)</f>
        <v>1880</v>
      </c>
      <c r="O30" s="48"/>
      <c r="P30" s="48"/>
      <c r="Q30" s="49"/>
    </row>
    <row r="31" spans="2:17" x14ac:dyDescent="0.3">
      <c r="B31" s="40"/>
      <c r="C31" s="39"/>
      <c r="D31" s="3" t="s">
        <v>10</v>
      </c>
      <c r="E31" s="3">
        <v>1000</v>
      </c>
      <c r="F31" s="11">
        <v>1.6132</v>
      </c>
      <c r="G31" s="11">
        <f>E31*F31</f>
        <v>1613.2</v>
      </c>
      <c r="H31" s="50"/>
      <c r="I31" s="6">
        <v>1000</v>
      </c>
      <c r="J31" s="7">
        <v>1.7</v>
      </c>
      <c r="K31" s="7">
        <f>I31*J31</f>
        <v>1700</v>
      </c>
      <c r="L31" s="59"/>
      <c r="M31" s="69"/>
      <c r="N31" s="64">
        <v>1000</v>
      </c>
      <c r="O31" s="7">
        <v>1.7</v>
      </c>
      <c r="P31" s="7">
        <f>N31*O31</f>
        <v>1700</v>
      </c>
      <c r="Q31" s="53"/>
    </row>
    <row r="32" spans="2:17" x14ac:dyDescent="0.3">
      <c r="B32" s="40"/>
      <c r="C32" s="40"/>
      <c r="D32" s="3" t="s">
        <v>61</v>
      </c>
      <c r="E32" s="3">
        <v>1000</v>
      </c>
      <c r="F32" s="11">
        <v>8.9950000000000002E-2</v>
      </c>
      <c r="G32" s="11">
        <f>E32*F32</f>
        <v>89.95</v>
      </c>
      <c r="H32" s="51"/>
      <c r="I32" s="6">
        <v>1000</v>
      </c>
      <c r="J32" s="7">
        <v>0.1</v>
      </c>
      <c r="K32" s="7">
        <f t="shared" ref="K32:K33" si="9">I32*J32</f>
        <v>100</v>
      </c>
      <c r="L32" s="60"/>
      <c r="M32" s="69"/>
      <c r="N32" s="64">
        <v>1000</v>
      </c>
      <c r="O32" s="7">
        <v>0.1</v>
      </c>
      <c r="P32" s="7">
        <f t="shared" ref="P32:P33" si="10">N32*O32</f>
        <v>100</v>
      </c>
      <c r="Q32" s="54"/>
    </row>
    <row r="33" spans="2:17" x14ac:dyDescent="0.3">
      <c r="B33" s="41"/>
      <c r="C33" s="41"/>
      <c r="D33" s="14" t="s">
        <v>62</v>
      </c>
      <c r="E33" s="3">
        <v>1200</v>
      </c>
      <c r="F33" s="11">
        <v>6.7474999999999993E-2</v>
      </c>
      <c r="G33" s="11">
        <f t="shared" ref="G33" si="11">E33*F33</f>
        <v>80.97</v>
      </c>
      <c r="H33" s="52"/>
      <c r="I33" s="6">
        <v>1000</v>
      </c>
      <c r="J33" s="7">
        <v>0.08</v>
      </c>
      <c r="K33" s="7">
        <f t="shared" si="9"/>
        <v>80</v>
      </c>
      <c r="L33" s="61"/>
      <c r="M33" s="69"/>
      <c r="N33" s="64">
        <v>1000</v>
      </c>
      <c r="O33" s="7">
        <v>0.08</v>
      </c>
      <c r="P33" s="7">
        <f t="shared" si="10"/>
        <v>80</v>
      </c>
      <c r="Q33" s="55"/>
    </row>
    <row r="34" spans="2:17" x14ac:dyDescent="0.3">
      <c r="B34" s="10" t="s">
        <v>13</v>
      </c>
      <c r="C34" s="23">
        <f>SUM(E35,E40,E44,E53,E56)</f>
        <v>2644.5233999999996</v>
      </c>
      <c r="D34" s="26"/>
      <c r="E34" s="26"/>
      <c r="F34" s="26"/>
      <c r="G34" s="26"/>
      <c r="H34" s="27"/>
      <c r="I34" s="23">
        <f>SUM(I35,I40,I44,I53,I56)</f>
        <v>3491.2</v>
      </c>
      <c r="J34" s="24"/>
      <c r="K34" s="24"/>
      <c r="L34" s="24"/>
      <c r="M34" s="70"/>
      <c r="N34" s="24">
        <f>SUM(N35,N40,N44,N53,N56)</f>
        <v>3334.9</v>
      </c>
      <c r="O34" s="24"/>
      <c r="P34" s="24"/>
      <c r="Q34" s="25"/>
    </row>
    <row r="35" spans="2:17" x14ac:dyDescent="0.3">
      <c r="B35" s="39"/>
      <c r="C35" s="33" t="s">
        <v>30</v>
      </c>
      <c r="D35" s="34"/>
      <c r="E35" s="44">
        <f>SUM(G36:G39)</f>
        <v>1035.56</v>
      </c>
      <c r="F35" s="45"/>
      <c r="G35" s="45"/>
      <c r="H35" s="46"/>
      <c r="I35" s="47">
        <f>SUM(K36:K39)</f>
        <v>1209</v>
      </c>
      <c r="J35" s="48"/>
      <c r="K35" s="48"/>
      <c r="L35" s="48"/>
      <c r="M35" s="70"/>
      <c r="N35" s="48">
        <f>SUM(P36:P39)</f>
        <v>1209</v>
      </c>
      <c r="O35" s="48"/>
      <c r="P35" s="48"/>
      <c r="Q35" s="49"/>
    </row>
    <row r="36" spans="2:17" x14ac:dyDescent="0.3">
      <c r="B36" s="40"/>
      <c r="C36" s="39"/>
      <c r="D36" s="3" t="s">
        <v>43</v>
      </c>
      <c r="E36" s="3">
        <v>86.64</v>
      </c>
      <c r="F36" s="11">
        <v>6.5</v>
      </c>
      <c r="G36" s="11">
        <f>E36*F36</f>
        <v>563.16</v>
      </c>
      <c r="H36" s="50"/>
      <c r="I36" s="6">
        <v>85</v>
      </c>
      <c r="J36" s="11">
        <v>6.5</v>
      </c>
      <c r="K36" s="7">
        <f>I36*J36</f>
        <v>552.5</v>
      </c>
      <c r="L36" s="59"/>
      <c r="M36" s="69"/>
      <c r="N36" s="64">
        <v>85</v>
      </c>
      <c r="O36" s="11">
        <v>6.5</v>
      </c>
      <c r="P36" s="7">
        <f>N36*O36</f>
        <v>552.5</v>
      </c>
      <c r="Q36" s="53"/>
    </row>
    <row r="37" spans="2:17" x14ac:dyDescent="0.3">
      <c r="B37" s="40"/>
      <c r="C37" s="40"/>
      <c r="D37" s="3" t="s">
        <v>16</v>
      </c>
      <c r="E37" s="3">
        <v>1</v>
      </c>
      <c r="F37" s="11">
        <v>90</v>
      </c>
      <c r="G37" s="11">
        <f t="shared" ref="G37:G39" si="12">E37*F37</f>
        <v>90</v>
      </c>
      <c r="H37" s="51"/>
      <c r="I37" s="6">
        <v>1</v>
      </c>
      <c r="J37" s="11">
        <v>200</v>
      </c>
      <c r="K37" s="7">
        <f t="shared" ref="K37:K39" si="13">I37*J37</f>
        <v>200</v>
      </c>
      <c r="L37" s="60"/>
      <c r="M37" s="69"/>
      <c r="N37" s="64">
        <v>1</v>
      </c>
      <c r="O37" s="11">
        <v>200</v>
      </c>
      <c r="P37" s="7">
        <f t="shared" ref="P37:P39" si="14">N37*O37</f>
        <v>200</v>
      </c>
      <c r="Q37" s="54"/>
    </row>
    <row r="38" spans="2:17" x14ac:dyDescent="0.3">
      <c r="B38" s="40"/>
      <c r="C38" s="40"/>
      <c r="D38" s="3" t="s">
        <v>17</v>
      </c>
      <c r="E38" s="3">
        <v>128</v>
      </c>
      <c r="F38" s="11">
        <v>1.99</v>
      </c>
      <c r="G38" s="11">
        <f t="shared" si="12"/>
        <v>254.72</v>
      </c>
      <c r="H38" s="51"/>
      <c r="I38" s="6">
        <v>130</v>
      </c>
      <c r="J38" s="11">
        <v>2.2999999999999998</v>
      </c>
      <c r="K38" s="7">
        <f t="shared" si="13"/>
        <v>299</v>
      </c>
      <c r="L38" s="60"/>
      <c r="M38" s="69"/>
      <c r="N38" s="64">
        <v>130</v>
      </c>
      <c r="O38" s="11">
        <v>2.2999999999999998</v>
      </c>
      <c r="P38" s="7">
        <f t="shared" si="14"/>
        <v>299</v>
      </c>
      <c r="Q38" s="54"/>
    </row>
    <row r="39" spans="2:17" x14ac:dyDescent="0.3">
      <c r="B39" s="40"/>
      <c r="C39" s="41"/>
      <c r="D39" s="3" t="s">
        <v>18</v>
      </c>
      <c r="E39" s="3">
        <v>32</v>
      </c>
      <c r="F39" s="11">
        <v>3.99</v>
      </c>
      <c r="G39" s="11">
        <f t="shared" si="12"/>
        <v>127.68</v>
      </c>
      <c r="H39" s="52"/>
      <c r="I39" s="6">
        <v>35</v>
      </c>
      <c r="J39" s="11">
        <v>4.5</v>
      </c>
      <c r="K39" s="7">
        <f t="shared" si="13"/>
        <v>157.5</v>
      </c>
      <c r="L39" s="61"/>
      <c r="M39" s="69"/>
      <c r="N39" s="64">
        <v>35</v>
      </c>
      <c r="O39" s="11">
        <v>4.5</v>
      </c>
      <c r="P39" s="7">
        <f t="shared" si="14"/>
        <v>157.5</v>
      </c>
      <c r="Q39" s="55"/>
    </row>
    <row r="40" spans="2:17" x14ac:dyDescent="0.3">
      <c r="B40" s="40"/>
      <c r="C40" s="33" t="s">
        <v>31</v>
      </c>
      <c r="D40" s="34"/>
      <c r="E40" s="44">
        <f>SUM(G41:G43)</f>
        <v>175</v>
      </c>
      <c r="F40" s="45"/>
      <c r="G40" s="45"/>
      <c r="H40" s="46"/>
      <c r="I40" s="47">
        <f>SUM(K41:K43)</f>
        <v>235</v>
      </c>
      <c r="J40" s="48"/>
      <c r="K40" s="48"/>
      <c r="L40" s="48"/>
      <c r="M40" s="70"/>
      <c r="N40" s="48">
        <f>SUM(P41:P43)</f>
        <v>235</v>
      </c>
      <c r="O40" s="48"/>
      <c r="P40" s="48"/>
      <c r="Q40" s="49"/>
    </row>
    <row r="41" spans="2:17" x14ac:dyDescent="0.3">
      <c r="B41" s="40"/>
      <c r="C41" s="39"/>
      <c r="D41" s="3" t="s">
        <v>14</v>
      </c>
      <c r="E41" s="3">
        <v>350</v>
      </c>
      <c r="F41" s="11">
        <v>0.5</v>
      </c>
      <c r="G41" s="11">
        <f>E41*F41</f>
        <v>175</v>
      </c>
      <c r="H41" s="50"/>
      <c r="I41" s="6">
        <v>350</v>
      </c>
      <c r="J41" s="11">
        <v>0.5</v>
      </c>
      <c r="K41" s="7">
        <f>I41*J41</f>
        <v>175</v>
      </c>
      <c r="L41" s="59"/>
      <c r="M41" s="69"/>
      <c r="N41" s="64">
        <v>350</v>
      </c>
      <c r="O41" s="11">
        <v>0.5</v>
      </c>
      <c r="P41" s="7">
        <f>N41*O41</f>
        <v>175</v>
      </c>
      <c r="Q41" s="53"/>
    </row>
    <row r="42" spans="2:17" x14ac:dyDescent="0.3">
      <c r="B42" s="40"/>
      <c r="C42" s="40"/>
      <c r="D42" s="3" t="s">
        <v>15</v>
      </c>
      <c r="E42" s="3">
        <v>0</v>
      </c>
      <c r="F42" s="11">
        <v>0</v>
      </c>
      <c r="G42" s="11">
        <f t="shared" ref="G42:G43" si="15">E42*F42</f>
        <v>0</v>
      </c>
      <c r="H42" s="51"/>
      <c r="I42" s="6">
        <v>1</v>
      </c>
      <c r="J42" s="11">
        <v>50</v>
      </c>
      <c r="K42" s="7">
        <f t="shared" ref="K42:K43" si="16">I42*J42</f>
        <v>50</v>
      </c>
      <c r="L42" s="60"/>
      <c r="M42" s="69"/>
      <c r="N42" s="64">
        <v>1</v>
      </c>
      <c r="O42" s="11">
        <v>50</v>
      </c>
      <c r="P42" s="7">
        <f t="shared" ref="P42:P43" si="17">N42*O42</f>
        <v>50</v>
      </c>
      <c r="Q42" s="54"/>
    </row>
    <row r="43" spans="2:17" x14ac:dyDescent="0.3">
      <c r="B43" s="40"/>
      <c r="C43" s="41"/>
      <c r="D43" s="3" t="s">
        <v>19</v>
      </c>
      <c r="E43" s="3">
        <v>0</v>
      </c>
      <c r="F43" s="11">
        <v>0</v>
      </c>
      <c r="G43" s="11">
        <f t="shared" si="15"/>
        <v>0</v>
      </c>
      <c r="H43" s="52"/>
      <c r="I43" s="6">
        <v>1</v>
      </c>
      <c r="J43" s="11">
        <v>10</v>
      </c>
      <c r="K43" s="7">
        <f t="shared" si="16"/>
        <v>10</v>
      </c>
      <c r="L43" s="61"/>
      <c r="M43" s="69"/>
      <c r="N43" s="64">
        <v>1</v>
      </c>
      <c r="O43" s="11">
        <v>10</v>
      </c>
      <c r="P43" s="7">
        <f t="shared" si="17"/>
        <v>10</v>
      </c>
      <c r="Q43" s="55"/>
    </row>
    <row r="44" spans="2:17" x14ac:dyDescent="0.3">
      <c r="B44" s="40"/>
      <c r="C44" s="33" t="s">
        <v>32</v>
      </c>
      <c r="D44" s="34"/>
      <c r="E44" s="44">
        <f>SUM(G45:G52)</f>
        <v>1382.5373999999999</v>
      </c>
      <c r="F44" s="45"/>
      <c r="G44" s="45"/>
      <c r="H44" s="46"/>
      <c r="I44" s="47">
        <f>SUM(K45:K52)</f>
        <v>1572</v>
      </c>
      <c r="J44" s="48"/>
      <c r="K44" s="48"/>
      <c r="L44" s="48"/>
      <c r="M44" s="70"/>
      <c r="N44" s="48">
        <f>SUM(P45:P52)</f>
        <v>1572</v>
      </c>
      <c r="O44" s="48"/>
      <c r="P44" s="48"/>
      <c r="Q44" s="49"/>
    </row>
    <row r="45" spans="2:17" x14ac:dyDescent="0.3">
      <c r="B45" s="40"/>
      <c r="C45" s="39"/>
      <c r="D45" s="3" t="s">
        <v>34</v>
      </c>
      <c r="E45" s="3">
        <v>12</v>
      </c>
      <c r="F45" s="11">
        <v>78.5</v>
      </c>
      <c r="G45" s="11">
        <f>E45*F45</f>
        <v>942</v>
      </c>
      <c r="H45" s="50"/>
      <c r="I45" s="6">
        <v>12</v>
      </c>
      <c r="J45" s="11">
        <v>80</v>
      </c>
      <c r="K45" s="7">
        <f>I45*J45</f>
        <v>960</v>
      </c>
      <c r="L45" s="59"/>
      <c r="M45" s="69"/>
      <c r="N45" s="64">
        <v>12</v>
      </c>
      <c r="O45" s="11">
        <v>80</v>
      </c>
      <c r="P45" s="7">
        <f>N45*O45</f>
        <v>960</v>
      </c>
      <c r="Q45" s="53"/>
    </row>
    <row r="46" spans="2:17" x14ac:dyDescent="0.3">
      <c r="B46" s="40"/>
      <c r="C46" s="40"/>
      <c r="D46" s="3" t="s">
        <v>35</v>
      </c>
      <c r="E46" s="3">
        <v>0</v>
      </c>
      <c r="F46" s="11">
        <v>0</v>
      </c>
      <c r="G46" s="11">
        <f t="shared" ref="G46:G52" si="18">E46*F46</f>
        <v>0</v>
      </c>
      <c r="H46" s="51"/>
      <c r="I46" s="6">
        <v>3</v>
      </c>
      <c r="J46" s="11">
        <v>15</v>
      </c>
      <c r="K46" s="7">
        <f t="shared" ref="K46:K52" si="19">I46*J46</f>
        <v>45</v>
      </c>
      <c r="L46" s="60"/>
      <c r="M46" s="69"/>
      <c r="N46" s="64">
        <v>3</v>
      </c>
      <c r="O46" s="11">
        <v>15</v>
      </c>
      <c r="P46" s="7">
        <f t="shared" ref="P46:P47" si="20">N46*O46</f>
        <v>45</v>
      </c>
      <c r="Q46" s="54"/>
    </row>
    <row r="47" spans="2:17" x14ac:dyDescent="0.3">
      <c r="B47" s="40"/>
      <c r="C47" s="40"/>
      <c r="D47" s="3" t="s">
        <v>42</v>
      </c>
      <c r="E47" s="3">
        <v>0</v>
      </c>
      <c r="F47" s="11">
        <v>0</v>
      </c>
      <c r="G47" s="11">
        <f t="shared" si="18"/>
        <v>0</v>
      </c>
      <c r="H47" s="51"/>
      <c r="I47" s="6">
        <v>3</v>
      </c>
      <c r="J47" s="11">
        <v>5</v>
      </c>
      <c r="K47" s="7">
        <f t="shared" si="19"/>
        <v>15</v>
      </c>
      <c r="L47" s="60"/>
      <c r="M47" s="69"/>
      <c r="N47" s="64">
        <v>3</v>
      </c>
      <c r="O47" s="11">
        <v>5</v>
      </c>
      <c r="P47" s="7">
        <f t="shared" si="20"/>
        <v>15</v>
      </c>
      <c r="Q47" s="54"/>
    </row>
    <row r="48" spans="2:17" x14ac:dyDescent="0.3">
      <c r="B48" s="40"/>
      <c r="C48" s="40"/>
      <c r="D48" s="3" t="s">
        <v>36</v>
      </c>
      <c r="E48" s="3">
        <v>3</v>
      </c>
      <c r="F48" s="11">
        <v>7.5</v>
      </c>
      <c r="G48" s="11">
        <f t="shared" si="18"/>
        <v>22.5</v>
      </c>
      <c r="H48" s="51"/>
      <c r="I48" s="6">
        <v>3</v>
      </c>
      <c r="J48" s="11">
        <v>7.5</v>
      </c>
      <c r="K48" s="7">
        <f>I48*J48</f>
        <v>22.5</v>
      </c>
      <c r="L48" s="60"/>
      <c r="M48" s="69"/>
      <c r="N48" s="64">
        <v>3</v>
      </c>
      <c r="O48" s="11">
        <v>7.5</v>
      </c>
      <c r="P48" s="7">
        <f>N48*O48</f>
        <v>22.5</v>
      </c>
      <c r="Q48" s="54"/>
    </row>
    <row r="49" spans="2:17" x14ac:dyDescent="0.3">
      <c r="B49" s="40"/>
      <c r="C49" s="40"/>
      <c r="D49" s="3" t="s">
        <v>37</v>
      </c>
      <c r="E49" s="3">
        <v>12</v>
      </c>
      <c r="F49" s="11">
        <v>7.5</v>
      </c>
      <c r="G49" s="11">
        <f t="shared" si="18"/>
        <v>90</v>
      </c>
      <c r="H49" s="51"/>
      <c r="I49" s="6">
        <v>12</v>
      </c>
      <c r="J49" s="11">
        <v>7.5</v>
      </c>
      <c r="K49" s="7">
        <f t="shared" si="19"/>
        <v>90</v>
      </c>
      <c r="L49" s="60"/>
      <c r="M49" s="69"/>
      <c r="N49" s="64">
        <v>12</v>
      </c>
      <c r="O49" s="11">
        <v>7.5</v>
      </c>
      <c r="P49" s="7">
        <f t="shared" ref="P49:P52" si="21">N49*O49</f>
        <v>90</v>
      </c>
      <c r="Q49" s="54"/>
    </row>
    <row r="50" spans="2:17" x14ac:dyDescent="0.3">
      <c r="B50" s="40"/>
      <c r="C50" s="40"/>
      <c r="D50" s="3" t="s">
        <v>56</v>
      </c>
      <c r="E50" s="3">
        <v>0</v>
      </c>
      <c r="F50" s="11">
        <v>0</v>
      </c>
      <c r="G50" s="11">
        <f t="shared" si="18"/>
        <v>0</v>
      </c>
      <c r="H50" s="51"/>
      <c r="I50" s="6">
        <v>3</v>
      </c>
      <c r="J50" s="11">
        <v>25</v>
      </c>
      <c r="K50" s="7">
        <f t="shared" si="19"/>
        <v>75</v>
      </c>
      <c r="L50" s="60"/>
      <c r="M50" s="69"/>
      <c r="N50" s="64">
        <v>3</v>
      </c>
      <c r="O50" s="11">
        <v>25</v>
      </c>
      <c r="P50" s="7">
        <f t="shared" si="21"/>
        <v>75</v>
      </c>
      <c r="Q50" s="54"/>
    </row>
    <row r="51" spans="2:17" x14ac:dyDescent="0.3">
      <c r="B51" s="40"/>
      <c r="C51" s="40"/>
      <c r="D51" s="3" t="s">
        <v>41</v>
      </c>
      <c r="E51" s="3">
        <v>0</v>
      </c>
      <c r="F51" s="11">
        <v>0</v>
      </c>
      <c r="G51" s="11">
        <f t="shared" si="18"/>
        <v>0</v>
      </c>
      <c r="H51" s="51"/>
      <c r="I51" s="6">
        <v>3</v>
      </c>
      <c r="J51" s="11">
        <v>1.5</v>
      </c>
      <c r="K51" s="7">
        <f t="shared" si="19"/>
        <v>4.5</v>
      </c>
      <c r="L51" s="60"/>
      <c r="M51" s="69"/>
      <c r="N51" s="64">
        <v>3</v>
      </c>
      <c r="O51" s="11">
        <v>1.5</v>
      </c>
      <c r="P51" s="7">
        <f t="shared" si="21"/>
        <v>4.5</v>
      </c>
      <c r="Q51" s="54"/>
    </row>
    <row r="52" spans="2:17" x14ac:dyDescent="0.3">
      <c r="B52" s="40"/>
      <c r="C52" s="40"/>
      <c r="D52" s="3" t="s">
        <v>20</v>
      </c>
      <c r="E52" s="3">
        <v>18</v>
      </c>
      <c r="F52" s="11">
        <v>18.224299999999999</v>
      </c>
      <c r="G52" s="11">
        <f t="shared" si="18"/>
        <v>328.03739999999999</v>
      </c>
      <c r="H52" s="51"/>
      <c r="I52" s="6">
        <v>18</v>
      </c>
      <c r="J52" s="11">
        <v>20</v>
      </c>
      <c r="K52" s="7">
        <f t="shared" si="19"/>
        <v>360</v>
      </c>
      <c r="L52" s="60"/>
      <c r="M52" s="69"/>
      <c r="N52" s="64">
        <v>18</v>
      </c>
      <c r="O52" s="11">
        <v>20</v>
      </c>
      <c r="P52" s="7">
        <f t="shared" si="21"/>
        <v>360</v>
      </c>
      <c r="Q52" s="54"/>
    </row>
    <row r="53" spans="2:17" x14ac:dyDescent="0.3">
      <c r="B53" s="40"/>
      <c r="C53" s="33" t="s">
        <v>39</v>
      </c>
      <c r="D53" s="34"/>
      <c r="E53" s="44">
        <f>SUM(G54:G55)</f>
        <v>51.426000000000002</v>
      </c>
      <c r="F53" s="45"/>
      <c r="G53" s="45"/>
      <c r="H53" s="46"/>
      <c r="I53" s="47">
        <f>SUM(K54:K55)</f>
        <v>256</v>
      </c>
      <c r="J53" s="48"/>
      <c r="K53" s="48"/>
      <c r="L53" s="48"/>
      <c r="M53" s="70"/>
      <c r="N53" s="48">
        <f>SUM(P54:P55)</f>
        <v>256</v>
      </c>
      <c r="O53" s="48"/>
      <c r="P53" s="48"/>
      <c r="Q53" s="49"/>
    </row>
    <row r="54" spans="2:17" x14ac:dyDescent="0.3">
      <c r="B54" s="40"/>
      <c r="C54" s="39"/>
      <c r="D54" s="3" t="s">
        <v>70</v>
      </c>
      <c r="E54" s="3">
        <v>0</v>
      </c>
      <c r="F54" s="11">
        <v>0</v>
      </c>
      <c r="G54" s="11">
        <f>E54*F54</f>
        <v>0</v>
      </c>
      <c r="H54" s="50"/>
      <c r="I54" s="6">
        <v>5</v>
      </c>
      <c r="J54" s="11">
        <v>40</v>
      </c>
      <c r="K54" s="7">
        <f>I54*J54</f>
        <v>200</v>
      </c>
      <c r="L54" s="59"/>
      <c r="M54" s="69"/>
      <c r="N54" s="64">
        <v>5</v>
      </c>
      <c r="O54" s="11">
        <v>40</v>
      </c>
      <c r="P54" s="7">
        <f>N54*O54</f>
        <v>200</v>
      </c>
      <c r="Q54" s="53"/>
    </row>
    <row r="55" spans="2:17" x14ac:dyDescent="0.3">
      <c r="B55" s="40"/>
      <c r="C55" s="41"/>
      <c r="D55" s="3" t="s">
        <v>55</v>
      </c>
      <c r="E55" s="3">
        <v>15</v>
      </c>
      <c r="F55" s="11">
        <v>3.4283999999999999</v>
      </c>
      <c r="G55" s="11">
        <f t="shared" ref="G55" si="22">E55*F55</f>
        <v>51.426000000000002</v>
      </c>
      <c r="H55" s="52"/>
      <c r="I55" s="6">
        <v>16</v>
      </c>
      <c r="J55" s="11">
        <v>3.5</v>
      </c>
      <c r="K55" s="7">
        <f t="shared" ref="K55" si="23">I55*J55</f>
        <v>56</v>
      </c>
      <c r="L55" s="61"/>
      <c r="M55" s="69"/>
      <c r="N55" s="64">
        <v>16</v>
      </c>
      <c r="O55" s="11">
        <v>3.5</v>
      </c>
      <c r="P55" s="7">
        <f t="shared" ref="P55" si="24">N55*O55</f>
        <v>56</v>
      </c>
      <c r="Q55" s="55"/>
    </row>
    <row r="56" spans="2:17" x14ac:dyDescent="0.3">
      <c r="B56" s="40"/>
      <c r="C56" s="33" t="s">
        <v>33</v>
      </c>
      <c r="D56" s="34"/>
      <c r="E56" s="44">
        <f>SUM(G57:G62)</f>
        <v>0</v>
      </c>
      <c r="F56" s="45"/>
      <c r="G56" s="45"/>
      <c r="H56" s="46"/>
      <c r="I56" s="47">
        <f>SUM(K57:K62)</f>
        <v>219.2</v>
      </c>
      <c r="J56" s="48"/>
      <c r="K56" s="48"/>
      <c r="L56" s="48"/>
      <c r="M56" s="70"/>
      <c r="N56" s="48">
        <f>SUM(P57:P62)</f>
        <v>62.9</v>
      </c>
      <c r="O56" s="48"/>
      <c r="P56" s="48"/>
      <c r="Q56" s="49"/>
    </row>
    <row r="57" spans="2:17" x14ac:dyDescent="0.3">
      <c r="B57" s="40"/>
      <c r="C57" s="39"/>
      <c r="D57" s="3" t="s">
        <v>38</v>
      </c>
      <c r="E57" s="3">
        <v>0</v>
      </c>
      <c r="F57" s="11">
        <v>0</v>
      </c>
      <c r="G57" s="11">
        <f>E57*F57</f>
        <v>0</v>
      </c>
      <c r="H57" s="50"/>
      <c r="I57" s="6">
        <v>1</v>
      </c>
      <c r="J57" s="11">
        <v>4.5</v>
      </c>
      <c r="K57" s="7">
        <f>I57*J57</f>
        <v>4.5</v>
      </c>
      <c r="L57" s="59"/>
      <c r="M57" s="69"/>
      <c r="N57" s="64">
        <v>1</v>
      </c>
      <c r="O57" s="11">
        <v>4.5</v>
      </c>
      <c r="P57" s="7">
        <f>N57*O57</f>
        <v>4.5</v>
      </c>
      <c r="Q57" s="53"/>
    </row>
    <row r="58" spans="2:17" x14ac:dyDescent="0.3">
      <c r="B58" s="40"/>
      <c r="C58" s="40"/>
      <c r="D58" s="3" t="s">
        <v>66</v>
      </c>
      <c r="E58" s="3">
        <v>0</v>
      </c>
      <c r="F58" s="11">
        <v>0</v>
      </c>
      <c r="G58" s="11">
        <f t="shared" ref="G58:G62" si="25">E58*F58</f>
        <v>0</v>
      </c>
      <c r="H58" s="51"/>
      <c r="I58" s="6">
        <v>15</v>
      </c>
      <c r="J58" s="11">
        <v>6.5</v>
      </c>
      <c r="K58" s="7">
        <f t="shared" ref="K58:K62" si="26">I58*J58</f>
        <v>97.5</v>
      </c>
      <c r="L58" s="60"/>
      <c r="M58" s="69"/>
      <c r="N58" s="64">
        <v>0</v>
      </c>
      <c r="O58" s="11">
        <v>6.5</v>
      </c>
      <c r="P58" s="7">
        <f t="shared" ref="P58:P62" si="27">N58*O58</f>
        <v>0</v>
      </c>
      <c r="Q58" s="54"/>
    </row>
    <row r="59" spans="2:17" x14ac:dyDescent="0.3">
      <c r="B59" s="40"/>
      <c r="C59" s="40"/>
      <c r="D59" s="3" t="s">
        <v>40</v>
      </c>
      <c r="E59" s="3">
        <v>0</v>
      </c>
      <c r="F59" s="11">
        <v>0</v>
      </c>
      <c r="G59" s="11">
        <f t="shared" si="25"/>
        <v>0</v>
      </c>
      <c r="H59" s="51"/>
      <c r="I59" s="6">
        <v>8</v>
      </c>
      <c r="J59" s="11">
        <v>4.55</v>
      </c>
      <c r="K59" s="7">
        <f t="shared" si="26"/>
        <v>36.4</v>
      </c>
      <c r="L59" s="60"/>
      <c r="M59" s="69"/>
      <c r="N59" s="64">
        <v>8</v>
      </c>
      <c r="O59" s="11">
        <v>4.55</v>
      </c>
      <c r="P59" s="7">
        <f t="shared" si="27"/>
        <v>36.4</v>
      </c>
      <c r="Q59" s="54"/>
    </row>
    <row r="60" spans="2:17" x14ac:dyDescent="0.3">
      <c r="B60" s="40"/>
      <c r="C60" s="40"/>
      <c r="D60" s="14" t="s">
        <v>67</v>
      </c>
      <c r="E60" s="3">
        <v>0</v>
      </c>
      <c r="F60" s="11">
        <v>0</v>
      </c>
      <c r="G60" s="11">
        <f t="shared" ref="G60" si="28">E60*F60</f>
        <v>0</v>
      </c>
      <c r="H60" s="51"/>
      <c r="I60" s="6">
        <v>8</v>
      </c>
      <c r="J60" s="11">
        <v>4.2</v>
      </c>
      <c r="K60" s="7">
        <f t="shared" ref="K60" si="29">I60*J60</f>
        <v>33.6</v>
      </c>
      <c r="L60" s="60"/>
      <c r="M60" s="69"/>
      <c r="N60" s="64">
        <v>0</v>
      </c>
      <c r="O60" s="11">
        <v>4.2</v>
      </c>
      <c r="P60" s="7">
        <f t="shared" si="27"/>
        <v>0</v>
      </c>
      <c r="Q60" s="54"/>
    </row>
    <row r="61" spans="2:17" x14ac:dyDescent="0.3">
      <c r="B61" s="40"/>
      <c r="C61" s="40"/>
      <c r="D61" s="9" t="s">
        <v>68</v>
      </c>
      <c r="E61" s="3">
        <v>0</v>
      </c>
      <c r="F61" s="11">
        <v>0</v>
      </c>
      <c r="G61" s="11">
        <f t="shared" si="25"/>
        <v>0</v>
      </c>
      <c r="H61" s="51"/>
      <c r="I61" s="6">
        <v>8</v>
      </c>
      <c r="J61" s="11">
        <v>3.15</v>
      </c>
      <c r="K61" s="7">
        <f t="shared" si="26"/>
        <v>25.2</v>
      </c>
      <c r="L61" s="60"/>
      <c r="M61" s="69"/>
      <c r="N61" s="64">
        <v>0</v>
      </c>
      <c r="O61" s="11">
        <v>3.15</v>
      </c>
      <c r="P61" s="7">
        <f t="shared" si="27"/>
        <v>0</v>
      </c>
      <c r="Q61" s="54"/>
    </row>
    <row r="62" spans="2:17" ht="15" thickBot="1" x14ac:dyDescent="0.35">
      <c r="B62" s="42"/>
      <c r="C62" s="42"/>
      <c r="D62" s="15" t="s">
        <v>69</v>
      </c>
      <c r="E62" s="3">
        <v>0</v>
      </c>
      <c r="F62" s="11">
        <v>0</v>
      </c>
      <c r="G62" s="11">
        <f t="shared" si="25"/>
        <v>0</v>
      </c>
      <c r="H62" s="56"/>
      <c r="I62" s="6">
        <v>2</v>
      </c>
      <c r="J62" s="11">
        <v>11</v>
      </c>
      <c r="K62" s="7">
        <f t="shared" si="26"/>
        <v>22</v>
      </c>
      <c r="L62" s="62"/>
      <c r="M62" s="69"/>
      <c r="N62" s="64">
        <v>2</v>
      </c>
      <c r="O62" s="11">
        <v>11</v>
      </c>
      <c r="P62" s="7">
        <f t="shared" si="27"/>
        <v>22</v>
      </c>
      <c r="Q62" s="57"/>
    </row>
    <row r="63" spans="2:17" x14ac:dyDescent="0.3">
      <c r="B63" s="16" t="s">
        <v>54</v>
      </c>
      <c r="C63" s="30">
        <f>SUM(C34,C25,C5)</f>
        <v>7080.4493999999995</v>
      </c>
      <c r="D63" s="28"/>
      <c r="E63" s="28"/>
      <c r="F63" s="28"/>
      <c r="G63" s="28"/>
      <c r="H63" s="29"/>
      <c r="I63" s="30">
        <f>SUM(I34,I25,I5)</f>
        <v>8928.2000000000007</v>
      </c>
      <c r="J63" s="31"/>
      <c r="K63" s="31"/>
      <c r="L63" s="31"/>
      <c r="M63" s="70"/>
      <c r="N63" s="31">
        <f>SUM(N34,N25,N5)</f>
        <v>7859.9</v>
      </c>
      <c r="O63" s="31"/>
      <c r="P63" s="31"/>
      <c r="Q63" s="32"/>
    </row>
    <row r="66" spans="2:3" x14ac:dyDescent="0.3">
      <c r="B66" s="9" t="s">
        <v>57</v>
      </c>
      <c r="C66" s="43"/>
    </row>
    <row r="67" spans="2:3" x14ac:dyDescent="0.3">
      <c r="B67" s="9" t="s">
        <v>58</v>
      </c>
    </row>
  </sheetData>
  <mergeCells count="105">
    <mergeCell ref="Q54:Q55"/>
    <mergeCell ref="N56:Q56"/>
    <mergeCell ref="Q57:Q62"/>
    <mergeCell ref="N63:Q63"/>
    <mergeCell ref="N2:Q2"/>
    <mergeCell ref="N40:Q40"/>
    <mergeCell ref="Q41:Q43"/>
    <mergeCell ref="N44:Q44"/>
    <mergeCell ref="Q45:Q52"/>
    <mergeCell ref="N53:Q53"/>
    <mergeCell ref="N30:Q30"/>
    <mergeCell ref="Q31:Q33"/>
    <mergeCell ref="N34:Q34"/>
    <mergeCell ref="N35:Q35"/>
    <mergeCell ref="Q36:Q39"/>
    <mergeCell ref="L31:L33"/>
    <mergeCell ref="L27:L29"/>
    <mergeCell ref="L23:L24"/>
    <mergeCell ref="L20:L21"/>
    <mergeCell ref="N5:Q5"/>
    <mergeCell ref="N6:Q6"/>
    <mergeCell ref="Q7:Q10"/>
    <mergeCell ref="N11:Q11"/>
    <mergeCell ref="Q12:Q18"/>
    <mergeCell ref="N19:Q19"/>
    <mergeCell ref="Q20:Q21"/>
    <mergeCell ref="N22:Q22"/>
    <mergeCell ref="Q23:Q24"/>
    <mergeCell ref="N25:Q25"/>
    <mergeCell ref="N26:Q26"/>
    <mergeCell ref="Q27:Q29"/>
    <mergeCell ref="H57:H62"/>
    <mergeCell ref="L57:L62"/>
    <mergeCell ref="L54:L55"/>
    <mergeCell ref="L45:L52"/>
    <mergeCell ref="L41:L43"/>
    <mergeCell ref="H31:H33"/>
    <mergeCell ref="H36:H39"/>
    <mergeCell ref="H41:H43"/>
    <mergeCell ref="H45:H52"/>
    <mergeCell ref="H54:H55"/>
    <mergeCell ref="I30:L30"/>
    <mergeCell ref="I26:L26"/>
    <mergeCell ref="I22:L22"/>
    <mergeCell ref="H7:H10"/>
    <mergeCell ref="L7:L10"/>
    <mergeCell ref="H12:H18"/>
    <mergeCell ref="L12:L18"/>
    <mergeCell ref="H23:H24"/>
    <mergeCell ref="H20:H21"/>
    <mergeCell ref="H27:H29"/>
    <mergeCell ref="I56:L56"/>
    <mergeCell ref="I53:L53"/>
    <mergeCell ref="I44:L44"/>
    <mergeCell ref="I40:L40"/>
    <mergeCell ref="I35:L35"/>
    <mergeCell ref="L36:L39"/>
    <mergeCell ref="E30:H30"/>
    <mergeCell ref="E26:H26"/>
    <mergeCell ref="E22:H22"/>
    <mergeCell ref="E19:H19"/>
    <mergeCell ref="E11:H11"/>
    <mergeCell ref="B35:B62"/>
    <mergeCell ref="C36:C39"/>
    <mergeCell ref="C41:C43"/>
    <mergeCell ref="C45:C52"/>
    <mergeCell ref="C54:C55"/>
    <mergeCell ref="C57:C62"/>
    <mergeCell ref="C30:D30"/>
    <mergeCell ref="C26:D26"/>
    <mergeCell ref="C22:D22"/>
    <mergeCell ref="C19:D19"/>
    <mergeCell ref="B6:B24"/>
    <mergeCell ref="C12:C18"/>
    <mergeCell ref="C7:C10"/>
    <mergeCell ref="C20:C21"/>
    <mergeCell ref="C23:C24"/>
    <mergeCell ref="B26:B33"/>
    <mergeCell ref="C27:C29"/>
    <mergeCell ref="C31:C33"/>
    <mergeCell ref="I34:L34"/>
    <mergeCell ref="I63:L63"/>
    <mergeCell ref="C63:H63"/>
    <mergeCell ref="C34:H34"/>
    <mergeCell ref="C56:D56"/>
    <mergeCell ref="C53:D53"/>
    <mergeCell ref="C44:D44"/>
    <mergeCell ref="C40:D40"/>
    <mergeCell ref="C35:D35"/>
    <mergeCell ref="E56:H56"/>
    <mergeCell ref="E53:H53"/>
    <mergeCell ref="E44:H44"/>
    <mergeCell ref="E40:H40"/>
    <mergeCell ref="E35:H35"/>
    <mergeCell ref="B2:L2"/>
    <mergeCell ref="C5:H5"/>
    <mergeCell ref="I5:L5"/>
    <mergeCell ref="I25:L25"/>
    <mergeCell ref="C25:H25"/>
    <mergeCell ref="C11:D11"/>
    <mergeCell ref="C6:D6"/>
    <mergeCell ref="E6:H6"/>
    <mergeCell ref="I6:L6"/>
    <mergeCell ref="I11:L11"/>
    <mergeCell ref="I19:L1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3B3CA-EE46-4E02-A7C6-D7CFFC66CF2E}">
  <dimension ref="A1"/>
  <sheetViews>
    <sheetView workbookViewId="0">
      <selection activeCell="C28" sqref="C28"/>
    </sheetView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Ausgaben</vt:lpstr>
      <vt:lpstr>Einnahmen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</cp:lastModifiedBy>
  <dcterms:created xsi:type="dcterms:W3CDTF">2018-05-26T12:04:38Z</dcterms:created>
  <dcterms:modified xsi:type="dcterms:W3CDTF">2018-06-08T15:59:22Z</dcterms:modified>
</cp:coreProperties>
</file>